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8sk-my.sharepoint.com/personal/trungtran06_02_tp8sk_onmicrosoft_com/Documents/Sàn kế toán/Tại sao Vlookup của bạn sai/"/>
    </mc:Choice>
  </mc:AlternateContent>
  <xr:revisionPtr revIDLastSave="15" documentId="13_ncr:1_{0057304C-2E00-4BFC-A30A-48B565EDDCEC}" xr6:coauthVersionLast="47" xr6:coauthVersionMax="47" xr10:uidLastSave="{ED77CE3D-8830-412D-B52E-0DB8499D0D79}"/>
  <bookViews>
    <workbookView xWindow="-120" yWindow="-120" windowWidth="20730" windowHeight="11310" xr2:uid="{00000000-000D-0000-FFFF-FFFF00000000}"/>
  </bookViews>
  <sheets>
    <sheet name="Đối chiếu" sheetId="74" r:id="rId1"/>
    <sheet name="Data" sheetId="75" r:id="rId2"/>
  </sheets>
  <definedNames>
    <definedName name="_xlnm.Print_Area" localSheetId="0">'Đối chiếu'!$A$1:$E$37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75" l="1"/>
  <c r="G14" i="74"/>
  <c r="D22" i="74" s="1"/>
  <c r="G13" i="74"/>
  <c r="D21" i="74" s="1"/>
  <c r="G12" i="74"/>
  <c r="D20" i="74" s="1"/>
  <c r="O3" i="75"/>
  <c r="O4" i="75"/>
  <c r="G15" i="74" s="1"/>
  <c r="D23" i="74" s="1"/>
  <c r="A25" i="74" s="1"/>
  <c r="G11" i="74"/>
  <c r="D19" i="74" s="1"/>
  <c r="G10" i="74"/>
  <c r="D17" i="74" s="1"/>
  <c r="B17" i="74" s="1"/>
  <c r="G9" i="74"/>
  <c r="A10" i="74" s="1"/>
  <c r="G8" i="74"/>
  <c r="D6" i="74" s="1"/>
  <c r="G7" i="74"/>
  <c r="G6" i="74"/>
  <c r="C14" i="74" s="1"/>
  <c r="G5" i="74"/>
  <c r="A14" i="74" s="1"/>
  <c r="B1" i="75"/>
  <c r="C1" i="75" s="1"/>
  <c r="D1" i="75" s="1"/>
  <c r="E1" i="75" s="1"/>
  <c r="F1" i="75" s="1"/>
  <c r="G1" i="75" s="1"/>
  <c r="H1" i="75" s="1"/>
  <c r="I1" i="75" s="1"/>
  <c r="J1" i="75" s="1"/>
  <c r="K1" i="75" s="1"/>
  <c r="L1" i="75" s="1"/>
  <c r="M1" i="75" s="1"/>
  <c r="N1" i="75" s="1"/>
  <c r="O1" i="75" s="1"/>
  <c r="G4" i="74"/>
  <c r="A8" i="74" s="1"/>
  <c r="G3" i="74"/>
  <c r="A9" i="74" s="1"/>
  <c r="G2" i="74"/>
  <c r="A7" i="74" s="1"/>
  <c r="A26" i="74"/>
  <c r="A24" i="74" l="1"/>
  <c r="A18" i="74"/>
  <c r="D29" i="74"/>
  <c r="A6" i="74"/>
  <c r="A13" i="74"/>
  <c r="A16" i="74"/>
</calcChain>
</file>

<file path=xl/sharedStrings.xml><?xml version="1.0" encoding="utf-8"?>
<sst xmlns="http://schemas.openxmlformats.org/spreadsheetml/2006/main" count="67" uniqueCount="48">
  <si>
    <t>MST</t>
  </si>
  <si>
    <t>CỘNG HOÀ XÃ HỘI CHỦ NGHĨA VIỆT NAM</t>
  </si>
  <si>
    <t>Độc lập - Tự do - Hạnh phúc</t>
  </si>
  <si>
    <t>BIÊN BẢN ĐỐI CHIẾU CÔNG NỢ</t>
  </si>
  <si>
    <t>Chức vụ: Giám đốc công ty</t>
  </si>
  <si>
    <t>Hai bên đã cùng nhau đối chiếu công nợ như sau:</t>
  </si>
  <si>
    <t>VND</t>
  </si>
  <si>
    <t>Mã KH</t>
  </si>
  <si>
    <t>Tên KH</t>
  </si>
  <si>
    <t>KH001</t>
  </si>
  <si>
    <t>KH002</t>
  </si>
  <si>
    <t>Tập đoàn XYZ</t>
  </si>
  <si>
    <t>XXXX</t>
  </si>
  <si>
    <t>YYYY</t>
  </si>
  <si>
    <t>Từ ngày</t>
  </si>
  <si>
    <t>Đến ngày</t>
  </si>
  <si>
    <t>Ngày xác nhận</t>
  </si>
  <si>
    <t>Địa chỉ</t>
  </si>
  <si>
    <t>23 Nguyễn Văn Cừ, P. Ninh Xá, TP. Bắc Ninh, tỉnh Bắc Ninh, Việt Nam</t>
  </si>
  <si>
    <t>Đại diện</t>
  </si>
  <si>
    <t>Chức vụ</t>
  </si>
  <si>
    <t>Giám đốc</t>
  </si>
  <si>
    <t>Kế toán trưởng</t>
  </si>
  <si>
    <t>Đầu kỳ</t>
  </si>
  <si>
    <t>Hóa đơn</t>
  </si>
  <si>
    <t>Thanh toán</t>
  </si>
  <si>
    <t>Cuối kỳ</t>
  </si>
  <si>
    <t>Biên bản được lập thành hai (02) bản có giá trị pháp lý như nhau, mỗi bên giữ một (01) bản.</t>
  </si>
  <si>
    <t>Hóa đơn:</t>
  </si>
  <si>
    <t>Hoàn tiền</t>
  </si>
  <si>
    <t>Thanh toán:</t>
  </si>
  <si>
    <t>Hoàn tiền:</t>
  </si>
  <si>
    <t>Điều chỉnh giảm</t>
  </si>
  <si>
    <t>Điều chỉnh giảm:</t>
  </si>
  <si>
    <t>KH003</t>
  </si>
  <si>
    <t>Công ty cổ phần đầu tư, xây lắp và thiết bị Hoàng Kim Phát</t>
  </si>
  <si>
    <t>ZZZZZZZZZZ</t>
  </si>
  <si>
    <t>Số 01/02 đường Hoàng Trung Đỉnh, Khu phố A Hoàng, Phường Lại Nam Kiên, Quận Thuyết Âm Mưu, Thành Phố Giảng A Vương, Tỉnh Hương Liên Đình, Việt Nam</t>
  </si>
  <si>
    <t>Phó Giám Đốc Tài Chính - Kế toán và Nhân sự</t>
  </si>
  <si>
    <t>Ông: Nguyễn Thuyết Nghi</t>
  </si>
  <si>
    <t>Ông: Trần Phú Ông</t>
  </si>
  <si>
    <t>Bà: Nguyễn Thị Bà</t>
  </si>
  <si>
    <t>Ông: Hoàng Văn A</t>
  </si>
  <si>
    <t>III- Số dư cuối kỳ:</t>
  </si>
  <si>
    <t>Công ty Trách nhiệm hữu hạn một thành viên công nghiệp - dịch vụ và xây lắp năng lượng mặt trời Hào Quang Sáng Chói</t>
  </si>
  <si>
    <t>Số nhà 01, hẻm 15/16, ngõ 1234, đường Trần Duy Hưng, tổ dân phố Á Đông, phường Hoàng Tiến Khang,  quận Nam Từ Liên, thành phố Hà Nội, Việt Nam</t>
  </si>
  <si>
    <t>I/Đại Diện: CÔNG TY TNHH TRUNG TRẦN</t>
  </si>
  <si>
    <t>CÔNG TY TNHH TRUNG TRẦN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</si>
</sst>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&quot;Từ ngày: &quot;dd/mm/yyyy"/>
    <numFmt numFmtId="165" formatCode="&quot;Đến ngày: &quot;dd/mm/yyyy"/>
    <numFmt numFmtId="166" formatCode="&quot;I - Số dư đầu kỳ: Ngày &quot;dd/mm/yyyy"/>
  </numFmts>
  <fonts count="30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4"/>
      <name val="Times New Roman"/>
      <family val="1"/>
      <charset val="163"/>
    </font>
    <font>
      <sz val="14"/>
      <color indexed="8"/>
      <name val="Calibri"/>
      <family val="2"/>
      <charset val="163"/>
    </font>
    <font>
      <b/>
      <sz val="14"/>
      <name val="Times New Roman"/>
      <family val="1"/>
      <charset val="163"/>
    </font>
    <font>
      <b/>
      <sz val="14"/>
      <name val="Arial"/>
      <family val="2"/>
      <charset val="163"/>
    </font>
    <font>
      <b/>
      <sz val="14"/>
      <name val="Times New Roman"/>
      <family val="1"/>
    </font>
    <font>
      <sz val="11"/>
      <color theme="0" tint="-0.499984740745262"/>
      <name val="Calibri"/>
      <family val="2"/>
    </font>
    <font>
      <sz val="13"/>
      <color theme="0" tint="-0.49998474074526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8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/>
      <protection locked="0"/>
    </xf>
    <xf numFmtId="0" fontId="25" fillId="0" borderId="0" xfId="0" applyFont="1" applyAlignment="1" applyProtection="1">
      <alignment vertical="top"/>
      <protection locked="0"/>
    </xf>
    <xf numFmtId="3" fontId="25" fillId="0" borderId="0" xfId="0" applyNumberFormat="1" applyFont="1" applyAlignment="1" applyProtection="1">
      <alignment vertical="top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166" fontId="25" fillId="0" borderId="0" xfId="0" applyNumberFormat="1" applyFont="1" applyAlignment="1" applyProtection="1">
      <alignment vertical="top"/>
      <protection locked="0"/>
    </xf>
    <xf numFmtId="14" fontId="0" fillId="0" borderId="0" xfId="0" applyNumberFormat="1"/>
    <xf numFmtId="41" fontId="0" fillId="0" borderId="0" xfId="28" applyFont="1"/>
    <xf numFmtId="41" fontId="23" fillId="0" borderId="0" xfId="28" applyFont="1" applyAlignment="1" applyProtection="1">
      <alignment vertical="top"/>
      <protection locked="0"/>
    </xf>
    <xf numFmtId="41" fontId="27" fillId="0" borderId="0" xfId="28" applyFont="1" applyAlignment="1" applyProtection="1">
      <alignment vertical="top"/>
      <protection locked="0"/>
    </xf>
    <xf numFmtId="0" fontId="28" fillId="0" borderId="0" xfId="0" applyFont="1"/>
    <xf numFmtId="0" fontId="28" fillId="24" borderId="0" xfId="0" applyFont="1" applyFill="1"/>
    <xf numFmtId="14" fontId="28" fillId="0" borderId="0" xfId="0" applyNumberFormat="1" applyFont="1"/>
    <xf numFmtId="41" fontId="28" fillId="0" borderId="0" xfId="28" applyFont="1"/>
    <xf numFmtId="0" fontId="29" fillId="0" borderId="0" xfId="0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left" vertical="top" wrapText="1" readingOrder="1"/>
      <protection locked="0"/>
    </xf>
    <xf numFmtId="0" fontId="24" fillId="0" borderId="0" xfId="0" applyFont="1" applyAlignment="1" applyProtection="1">
      <alignment horizontal="left" vertical="top" wrapText="1" readingOrder="1"/>
      <protection locked="0"/>
    </xf>
    <xf numFmtId="0" fontId="25" fillId="0" borderId="0" xfId="0" applyFont="1" applyAlignment="1" applyProtection="1">
      <alignment horizontal="left" vertical="center" wrapText="1" shrinkToFit="1"/>
      <protection locked="0"/>
    </xf>
    <xf numFmtId="0" fontId="26" fillId="0" borderId="0" xfId="0" applyFont="1" applyAlignment="1" applyProtection="1">
      <alignment horizontal="left" vertical="center" wrapText="1" shrinkToFi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164" fontId="23" fillId="0" borderId="0" xfId="0" applyNumberFormat="1" applyFont="1" applyAlignment="1" applyProtection="1">
      <alignment horizontal="left" vertical="top"/>
      <protection locked="0"/>
    </xf>
    <xf numFmtId="165" fontId="23" fillId="0" borderId="0" xfId="0" applyNumberFormat="1" applyFont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center" vertical="top" wrapText="1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2" xfId="29" xr:uid="{00000000-0005-0000-0000-00001C000000}"/>
    <cellStyle name="Comma 4" xfId="44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7">
    <dxf>
      <fill>
        <patternFill>
          <bgColor rgb="FFFFFF00"/>
        </patternFill>
      </fill>
    </dxf>
    <dxf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" displayName="List" ref="A2:O5" totalsRowShown="0">
  <autoFilter ref="A2:O5" xr:uid="{00000000-0009-0000-0100-000001000000}"/>
  <tableColumns count="15">
    <tableColumn id="1" xr3:uid="{00000000-0010-0000-0000-000001000000}" name="Mã KH"/>
    <tableColumn id="2" xr3:uid="{00000000-0010-0000-0000-000002000000}" name="Tên KH"/>
    <tableColumn id="3" xr3:uid="{00000000-0010-0000-0000-000003000000}" name="MST"/>
    <tableColumn id="7" xr3:uid="{00000000-0010-0000-0000-000007000000}" name="Địa chỉ"/>
    <tableColumn id="4" xr3:uid="{00000000-0010-0000-0000-000004000000}" name="Từ ngày" dataDxfId="6"/>
    <tableColumn id="5" xr3:uid="{00000000-0010-0000-0000-000005000000}" name="Đến ngày" dataDxfId="5"/>
    <tableColumn id="6" xr3:uid="{00000000-0010-0000-0000-000006000000}" name="Ngày xác nhận" dataDxfId="4"/>
    <tableColumn id="8" xr3:uid="{00000000-0010-0000-0000-000008000000}" name="Đại diện"/>
    <tableColumn id="9" xr3:uid="{00000000-0010-0000-0000-000009000000}" name="Chức vụ"/>
    <tableColumn id="10" xr3:uid="{00000000-0010-0000-0000-00000A000000}" name="Đầu kỳ" dataCellStyle="Comma [0]"/>
    <tableColumn id="11" xr3:uid="{00000000-0010-0000-0000-00000B000000}" name="Hóa đơn" dataCellStyle="Comma [0]"/>
    <tableColumn id="14" xr3:uid="{00000000-0010-0000-0000-00000E000000}" name="Điều chỉnh giảm" dataDxfId="3" dataCellStyle="Comma [0]"/>
    <tableColumn id="12" xr3:uid="{00000000-0010-0000-0000-00000C000000}" name="Thanh toán" dataCellStyle="Comma [0]"/>
    <tableColumn id="15" xr3:uid="{00000000-0010-0000-0000-00000F000000}" name="Hoàn tiền" dataDxfId="2" dataCellStyle="Comma [0]"/>
    <tableColumn id="13" xr3:uid="{00000000-0010-0000-0000-00000D000000}" name="Cuối kỳ" dataDxfId="1" dataCellStyle="Comma [0]">
      <calculatedColumnFormula>List[[#This Row],[Đầu kỳ]]+List[[#This Row],[Hóa đơn]]-List[[#This Row],[Điều chỉnh giảm]]-List[[#This Row],[Thanh toán]]-List[[#This Row],[Hoàn tiền]]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70"/>
  <sheetViews>
    <sheetView showGridLines="0" tabSelected="1" zoomScale="85" zoomScaleNormal="85" workbookViewId="0">
      <selection activeCell="G5" sqref="G5"/>
    </sheetView>
  </sheetViews>
  <sheetFormatPr defaultRowHeight="15" x14ac:dyDescent="0.25"/>
  <cols>
    <col min="1" max="1" width="29.85546875" customWidth="1"/>
    <col min="2" max="2" width="19.85546875" customWidth="1"/>
    <col min="3" max="3" width="9.28515625" customWidth="1"/>
    <col min="4" max="4" width="22" customWidth="1"/>
    <col min="5" max="5" width="20.42578125" customWidth="1"/>
    <col min="6" max="6" width="18.85546875" customWidth="1"/>
    <col min="7" max="7" width="28" customWidth="1"/>
    <col min="8" max="8" width="22.140625" customWidth="1"/>
    <col min="9" max="9" width="13.7109375" customWidth="1"/>
    <col min="10" max="10" width="21.28515625" customWidth="1"/>
    <col min="11" max="11" width="16.85546875" customWidth="1"/>
    <col min="13" max="13" width="14.28515625" bestFit="1" customWidth="1"/>
    <col min="14" max="14" width="14.140625" bestFit="1" customWidth="1"/>
    <col min="255" max="255" width="14.5703125" customWidth="1"/>
    <col min="256" max="256" width="19.85546875" customWidth="1"/>
    <col min="257" max="257" width="9.28515625" customWidth="1"/>
    <col min="258" max="258" width="9.42578125" bestFit="1" customWidth="1"/>
    <col min="259" max="259" width="20.42578125" customWidth="1"/>
    <col min="260" max="260" width="12.5703125" customWidth="1"/>
    <col min="261" max="261" width="4.85546875" customWidth="1"/>
    <col min="262" max="262" width="18.85546875" customWidth="1"/>
    <col min="263" max="263" width="28" customWidth="1"/>
    <col min="264" max="264" width="22.140625" customWidth="1"/>
    <col min="265" max="265" width="13.7109375" customWidth="1"/>
    <col min="266" max="266" width="21.28515625" customWidth="1"/>
    <col min="267" max="267" width="16.85546875" customWidth="1"/>
    <col min="269" max="269" width="14.28515625" bestFit="1" customWidth="1"/>
    <col min="270" max="270" width="14.140625" bestFit="1" customWidth="1"/>
    <col min="511" max="511" width="14.5703125" customWidth="1"/>
    <col min="512" max="512" width="19.85546875" customWidth="1"/>
    <col min="513" max="513" width="9.28515625" customWidth="1"/>
    <col min="514" max="514" width="9.42578125" bestFit="1" customWidth="1"/>
    <col min="515" max="515" width="20.42578125" customWidth="1"/>
    <col min="516" max="516" width="12.5703125" customWidth="1"/>
    <col min="517" max="517" width="4.85546875" customWidth="1"/>
    <col min="518" max="518" width="18.85546875" customWidth="1"/>
    <col min="519" max="519" width="28" customWidth="1"/>
    <col min="520" max="520" width="22.140625" customWidth="1"/>
    <col min="521" max="521" width="13.7109375" customWidth="1"/>
    <col min="522" max="522" width="21.28515625" customWidth="1"/>
    <col min="523" max="523" width="16.85546875" customWidth="1"/>
    <col min="525" max="525" width="14.28515625" bestFit="1" customWidth="1"/>
    <col min="526" max="526" width="14.140625" bestFit="1" customWidth="1"/>
    <col min="767" max="767" width="14.5703125" customWidth="1"/>
    <col min="768" max="768" width="19.85546875" customWidth="1"/>
    <col min="769" max="769" width="9.28515625" customWidth="1"/>
    <col min="770" max="770" width="9.42578125" bestFit="1" customWidth="1"/>
    <col min="771" max="771" width="20.42578125" customWidth="1"/>
    <col min="772" max="772" width="12.5703125" customWidth="1"/>
    <col min="773" max="773" width="4.85546875" customWidth="1"/>
    <col min="774" max="774" width="18.85546875" customWidth="1"/>
    <col min="775" max="775" width="28" customWidth="1"/>
    <col min="776" max="776" width="22.140625" customWidth="1"/>
    <col min="777" max="777" width="13.7109375" customWidth="1"/>
    <col min="778" max="778" width="21.28515625" customWidth="1"/>
    <col min="779" max="779" width="16.85546875" customWidth="1"/>
    <col min="781" max="781" width="14.28515625" bestFit="1" customWidth="1"/>
    <col min="782" max="782" width="14.140625" bestFit="1" customWidth="1"/>
    <col min="1023" max="1023" width="14.5703125" customWidth="1"/>
    <col min="1024" max="1024" width="19.85546875" customWidth="1"/>
    <col min="1025" max="1025" width="9.28515625" customWidth="1"/>
    <col min="1026" max="1026" width="9.42578125" bestFit="1" customWidth="1"/>
    <col min="1027" max="1027" width="20.42578125" customWidth="1"/>
    <col min="1028" max="1028" width="12.5703125" customWidth="1"/>
    <col min="1029" max="1029" width="4.85546875" customWidth="1"/>
    <col min="1030" max="1030" width="18.85546875" customWidth="1"/>
    <col min="1031" max="1031" width="28" customWidth="1"/>
    <col min="1032" max="1032" width="22.140625" customWidth="1"/>
    <col min="1033" max="1033" width="13.7109375" customWidth="1"/>
    <col min="1034" max="1034" width="21.28515625" customWidth="1"/>
    <col min="1035" max="1035" width="16.85546875" customWidth="1"/>
    <col min="1037" max="1037" width="14.28515625" bestFit="1" customWidth="1"/>
    <col min="1038" max="1038" width="14.140625" bestFit="1" customWidth="1"/>
    <col min="1279" max="1279" width="14.5703125" customWidth="1"/>
    <col min="1280" max="1280" width="19.85546875" customWidth="1"/>
    <col min="1281" max="1281" width="9.28515625" customWidth="1"/>
    <col min="1282" max="1282" width="9.42578125" bestFit="1" customWidth="1"/>
    <col min="1283" max="1283" width="20.42578125" customWidth="1"/>
    <col min="1284" max="1284" width="12.5703125" customWidth="1"/>
    <col min="1285" max="1285" width="4.85546875" customWidth="1"/>
    <col min="1286" max="1286" width="18.85546875" customWidth="1"/>
    <col min="1287" max="1287" width="28" customWidth="1"/>
    <col min="1288" max="1288" width="22.140625" customWidth="1"/>
    <col min="1289" max="1289" width="13.7109375" customWidth="1"/>
    <col min="1290" max="1290" width="21.28515625" customWidth="1"/>
    <col min="1291" max="1291" width="16.85546875" customWidth="1"/>
    <col min="1293" max="1293" width="14.28515625" bestFit="1" customWidth="1"/>
    <col min="1294" max="1294" width="14.140625" bestFit="1" customWidth="1"/>
    <col min="1535" max="1535" width="14.5703125" customWidth="1"/>
    <col min="1536" max="1536" width="19.85546875" customWidth="1"/>
    <col min="1537" max="1537" width="9.28515625" customWidth="1"/>
    <col min="1538" max="1538" width="9.42578125" bestFit="1" customWidth="1"/>
    <col min="1539" max="1539" width="20.42578125" customWidth="1"/>
    <col min="1540" max="1540" width="12.5703125" customWidth="1"/>
    <col min="1541" max="1541" width="4.85546875" customWidth="1"/>
    <col min="1542" max="1542" width="18.85546875" customWidth="1"/>
    <col min="1543" max="1543" width="28" customWidth="1"/>
    <col min="1544" max="1544" width="22.140625" customWidth="1"/>
    <col min="1545" max="1545" width="13.7109375" customWidth="1"/>
    <col min="1546" max="1546" width="21.28515625" customWidth="1"/>
    <col min="1547" max="1547" width="16.85546875" customWidth="1"/>
    <col min="1549" max="1549" width="14.28515625" bestFit="1" customWidth="1"/>
    <col min="1550" max="1550" width="14.140625" bestFit="1" customWidth="1"/>
    <col min="1791" max="1791" width="14.5703125" customWidth="1"/>
    <col min="1792" max="1792" width="19.85546875" customWidth="1"/>
    <col min="1793" max="1793" width="9.28515625" customWidth="1"/>
    <col min="1794" max="1794" width="9.42578125" bestFit="1" customWidth="1"/>
    <col min="1795" max="1795" width="20.42578125" customWidth="1"/>
    <col min="1796" max="1796" width="12.5703125" customWidth="1"/>
    <col min="1797" max="1797" width="4.85546875" customWidth="1"/>
    <col min="1798" max="1798" width="18.85546875" customWidth="1"/>
    <col min="1799" max="1799" width="28" customWidth="1"/>
    <col min="1800" max="1800" width="22.140625" customWidth="1"/>
    <col min="1801" max="1801" width="13.7109375" customWidth="1"/>
    <col min="1802" max="1802" width="21.28515625" customWidth="1"/>
    <col min="1803" max="1803" width="16.85546875" customWidth="1"/>
    <col min="1805" max="1805" width="14.28515625" bestFit="1" customWidth="1"/>
    <col min="1806" max="1806" width="14.140625" bestFit="1" customWidth="1"/>
    <col min="2047" max="2047" width="14.5703125" customWidth="1"/>
    <col min="2048" max="2048" width="19.85546875" customWidth="1"/>
    <col min="2049" max="2049" width="9.28515625" customWidth="1"/>
    <col min="2050" max="2050" width="9.42578125" bestFit="1" customWidth="1"/>
    <col min="2051" max="2051" width="20.42578125" customWidth="1"/>
    <col min="2052" max="2052" width="12.5703125" customWidth="1"/>
    <col min="2053" max="2053" width="4.85546875" customWidth="1"/>
    <col min="2054" max="2054" width="18.85546875" customWidth="1"/>
    <col min="2055" max="2055" width="28" customWidth="1"/>
    <col min="2056" max="2056" width="22.140625" customWidth="1"/>
    <col min="2057" max="2057" width="13.7109375" customWidth="1"/>
    <col min="2058" max="2058" width="21.28515625" customWidth="1"/>
    <col min="2059" max="2059" width="16.85546875" customWidth="1"/>
    <col min="2061" max="2061" width="14.28515625" bestFit="1" customWidth="1"/>
    <col min="2062" max="2062" width="14.140625" bestFit="1" customWidth="1"/>
    <col min="2303" max="2303" width="14.5703125" customWidth="1"/>
    <col min="2304" max="2304" width="19.85546875" customWidth="1"/>
    <col min="2305" max="2305" width="9.28515625" customWidth="1"/>
    <col min="2306" max="2306" width="9.42578125" bestFit="1" customWidth="1"/>
    <col min="2307" max="2307" width="20.42578125" customWidth="1"/>
    <col min="2308" max="2308" width="12.5703125" customWidth="1"/>
    <col min="2309" max="2309" width="4.85546875" customWidth="1"/>
    <col min="2310" max="2310" width="18.85546875" customWidth="1"/>
    <col min="2311" max="2311" width="28" customWidth="1"/>
    <col min="2312" max="2312" width="22.140625" customWidth="1"/>
    <col min="2313" max="2313" width="13.7109375" customWidth="1"/>
    <col min="2314" max="2314" width="21.28515625" customWidth="1"/>
    <col min="2315" max="2315" width="16.85546875" customWidth="1"/>
    <col min="2317" max="2317" width="14.28515625" bestFit="1" customWidth="1"/>
    <col min="2318" max="2318" width="14.140625" bestFit="1" customWidth="1"/>
    <col min="2559" max="2559" width="14.5703125" customWidth="1"/>
    <col min="2560" max="2560" width="19.85546875" customWidth="1"/>
    <col min="2561" max="2561" width="9.28515625" customWidth="1"/>
    <col min="2562" max="2562" width="9.42578125" bestFit="1" customWidth="1"/>
    <col min="2563" max="2563" width="20.42578125" customWidth="1"/>
    <col min="2564" max="2564" width="12.5703125" customWidth="1"/>
    <col min="2565" max="2565" width="4.85546875" customWidth="1"/>
    <col min="2566" max="2566" width="18.85546875" customWidth="1"/>
    <col min="2567" max="2567" width="28" customWidth="1"/>
    <col min="2568" max="2568" width="22.140625" customWidth="1"/>
    <col min="2569" max="2569" width="13.7109375" customWidth="1"/>
    <col min="2570" max="2570" width="21.28515625" customWidth="1"/>
    <col min="2571" max="2571" width="16.85546875" customWidth="1"/>
    <col min="2573" max="2573" width="14.28515625" bestFit="1" customWidth="1"/>
    <col min="2574" max="2574" width="14.140625" bestFit="1" customWidth="1"/>
    <col min="2815" max="2815" width="14.5703125" customWidth="1"/>
    <col min="2816" max="2816" width="19.85546875" customWidth="1"/>
    <col min="2817" max="2817" width="9.28515625" customWidth="1"/>
    <col min="2818" max="2818" width="9.42578125" bestFit="1" customWidth="1"/>
    <col min="2819" max="2819" width="20.42578125" customWidth="1"/>
    <col min="2820" max="2820" width="12.5703125" customWidth="1"/>
    <col min="2821" max="2821" width="4.85546875" customWidth="1"/>
    <col min="2822" max="2822" width="18.85546875" customWidth="1"/>
    <col min="2823" max="2823" width="28" customWidth="1"/>
    <col min="2824" max="2824" width="22.140625" customWidth="1"/>
    <col min="2825" max="2825" width="13.7109375" customWidth="1"/>
    <col min="2826" max="2826" width="21.28515625" customWidth="1"/>
    <col min="2827" max="2827" width="16.85546875" customWidth="1"/>
    <col min="2829" max="2829" width="14.28515625" bestFit="1" customWidth="1"/>
    <col min="2830" max="2830" width="14.140625" bestFit="1" customWidth="1"/>
    <col min="3071" max="3071" width="14.5703125" customWidth="1"/>
    <col min="3072" max="3072" width="19.85546875" customWidth="1"/>
    <col min="3073" max="3073" width="9.28515625" customWidth="1"/>
    <col min="3074" max="3074" width="9.42578125" bestFit="1" customWidth="1"/>
    <col min="3075" max="3075" width="20.42578125" customWidth="1"/>
    <col min="3076" max="3076" width="12.5703125" customWidth="1"/>
    <col min="3077" max="3077" width="4.85546875" customWidth="1"/>
    <col min="3078" max="3078" width="18.85546875" customWidth="1"/>
    <col min="3079" max="3079" width="28" customWidth="1"/>
    <col min="3080" max="3080" width="22.140625" customWidth="1"/>
    <col min="3081" max="3081" width="13.7109375" customWidth="1"/>
    <col min="3082" max="3082" width="21.28515625" customWidth="1"/>
    <col min="3083" max="3083" width="16.85546875" customWidth="1"/>
    <col min="3085" max="3085" width="14.28515625" bestFit="1" customWidth="1"/>
    <col min="3086" max="3086" width="14.140625" bestFit="1" customWidth="1"/>
    <col min="3327" max="3327" width="14.5703125" customWidth="1"/>
    <col min="3328" max="3328" width="19.85546875" customWidth="1"/>
    <col min="3329" max="3329" width="9.28515625" customWidth="1"/>
    <col min="3330" max="3330" width="9.42578125" bestFit="1" customWidth="1"/>
    <col min="3331" max="3331" width="20.42578125" customWidth="1"/>
    <col min="3332" max="3332" width="12.5703125" customWidth="1"/>
    <col min="3333" max="3333" width="4.85546875" customWidth="1"/>
    <col min="3334" max="3334" width="18.85546875" customWidth="1"/>
    <col min="3335" max="3335" width="28" customWidth="1"/>
    <col min="3336" max="3336" width="22.140625" customWidth="1"/>
    <col min="3337" max="3337" width="13.7109375" customWidth="1"/>
    <col min="3338" max="3338" width="21.28515625" customWidth="1"/>
    <col min="3339" max="3339" width="16.85546875" customWidth="1"/>
    <col min="3341" max="3341" width="14.28515625" bestFit="1" customWidth="1"/>
    <col min="3342" max="3342" width="14.140625" bestFit="1" customWidth="1"/>
    <col min="3583" max="3583" width="14.5703125" customWidth="1"/>
    <col min="3584" max="3584" width="19.85546875" customWidth="1"/>
    <col min="3585" max="3585" width="9.28515625" customWidth="1"/>
    <col min="3586" max="3586" width="9.42578125" bestFit="1" customWidth="1"/>
    <col min="3587" max="3587" width="20.42578125" customWidth="1"/>
    <col min="3588" max="3588" width="12.5703125" customWidth="1"/>
    <col min="3589" max="3589" width="4.85546875" customWidth="1"/>
    <col min="3590" max="3590" width="18.85546875" customWidth="1"/>
    <col min="3591" max="3591" width="28" customWidth="1"/>
    <col min="3592" max="3592" width="22.140625" customWidth="1"/>
    <col min="3593" max="3593" width="13.7109375" customWidth="1"/>
    <col min="3594" max="3594" width="21.28515625" customWidth="1"/>
    <col min="3595" max="3595" width="16.85546875" customWidth="1"/>
    <col min="3597" max="3597" width="14.28515625" bestFit="1" customWidth="1"/>
    <col min="3598" max="3598" width="14.140625" bestFit="1" customWidth="1"/>
    <col min="3839" max="3839" width="14.5703125" customWidth="1"/>
    <col min="3840" max="3840" width="19.85546875" customWidth="1"/>
    <col min="3841" max="3841" width="9.28515625" customWidth="1"/>
    <col min="3842" max="3842" width="9.42578125" bestFit="1" customWidth="1"/>
    <col min="3843" max="3843" width="20.42578125" customWidth="1"/>
    <col min="3844" max="3844" width="12.5703125" customWidth="1"/>
    <col min="3845" max="3845" width="4.85546875" customWidth="1"/>
    <col min="3846" max="3846" width="18.85546875" customWidth="1"/>
    <col min="3847" max="3847" width="28" customWidth="1"/>
    <col min="3848" max="3848" width="22.140625" customWidth="1"/>
    <col min="3849" max="3849" width="13.7109375" customWidth="1"/>
    <col min="3850" max="3850" width="21.28515625" customWidth="1"/>
    <col min="3851" max="3851" width="16.85546875" customWidth="1"/>
    <col min="3853" max="3853" width="14.28515625" bestFit="1" customWidth="1"/>
    <col min="3854" max="3854" width="14.140625" bestFit="1" customWidth="1"/>
    <col min="4095" max="4095" width="14.5703125" customWidth="1"/>
    <col min="4096" max="4096" width="19.85546875" customWidth="1"/>
    <col min="4097" max="4097" width="9.28515625" customWidth="1"/>
    <col min="4098" max="4098" width="9.42578125" bestFit="1" customWidth="1"/>
    <col min="4099" max="4099" width="20.42578125" customWidth="1"/>
    <col min="4100" max="4100" width="12.5703125" customWidth="1"/>
    <col min="4101" max="4101" width="4.85546875" customWidth="1"/>
    <col min="4102" max="4102" width="18.85546875" customWidth="1"/>
    <col min="4103" max="4103" width="28" customWidth="1"/>
    <col min="4104" max="4104" width="22.140625" customWidth="1"/>
    <col min="4105" max="4105" width="13.7109375" customWidth="1"/>
    <col min="4106" max="4106" width="21.28515625" customWidth="1"/>
    <col min="4107" max="4107" width="16.85546875" customWidth="1"/>
    <col min="4109" max="4109" width="14.28515625" bestFit="1" customWidth="1"/>
    <col min="4110" max="4110" width="14.140625" bestFit="1" customWidth="1"/>
    <col min="4351" max="4351" width="14.5703125" customWidth="1"/>
    <col min="4352" max="4352" width="19.85546875" customWidth="1"/>
    <col min="4353" max="4353" width="9.28515625" customWidth="1"/>
    <col min="4354" max="4354" width="9.42578125" bestFit="1" customWidth="1"/>
    <col min="4355" max="4355" width="20.42578125" customWidth="1"/>
    <col min="4356" max="4356" width="12.5703125" customWidth="1"/>
    <col min="4357" max="4357" width="4.85546875" customWidth="1"/>
    <col min="4358" max="4358" width="18.85546875" customWidth="1"/>
    <col min="4359" max="4359" width="28" customWidth="1"/>
    <col min="4360" max="4360" width="22.140625" customWidth="1"/>
    <col min="4361" max="4361" width="13.7109375" customWidth="1"/>
    <col min="4362" max="4362" width="21.28515625" customWidth="1"/>
    <col min="4363" max="4363" width="16.85546875" customWidth="1"/>
    <col min="4365" max="4365" width="14.28515625" bestFit="1" customWidth="1"/>
    <col min="4366" max="4366" width="14.140625" bestFit="1" customWidth="1"/>
    <col min="4607" max="4607" width="14.5703125" customWidth="1"/>
    <col min="4608" max="4608" width="19.85546875" customWidth="1"/>
    <col min="4609" max="4609" width="9.28515625" customWidth="1"/>
    <col min="4610" max="4610" width="9.42578125" bestFit="1" customWidth="1"/>
    <col min="4611" max="4611" width="20.42578125" customWidth="1"/>
    <col min="4612" max="4612" width="12.5703125" customWidth="1"/>
    <col min="4613" max="4613" width="4.85546875" customWidth="1"/>
    <col min="4614" max="4614" width="18.85546875" customWidth="1"/>
    <col min="4615" max="4615" width="28" customWidth="1"/>
    <col min="4616" max="4616" width="22.140625" customWidth="1"/>
    <col min="4617" max="4617" width="13.7109375" customWidth="1"/>
    <col min="4618" max="4618" width="21.28515625" customWidth="1"/>
    <col min="4619" max="4619" width="16.85546875" customWidth="1"/>
    <col min="4621" max="4621" width="14.28515625" bestFit="1" customWidth="1"/>
    <col min="4622" max="4622" width="14.140625" bestFit="1" customWidth="1"/>
    <col min="4863" max="4863" width="14.5703125" customWidth="1"/>
    <col min="4864" max="4864" width="19.85546875" customWidth="1"/>
    <col min="4865" max="4865" width="9.28515625" customWidth="1"/>
    <col min="4866" max="4866" width="9.42578125" bestFit="1" customWidth="1"/>
    <col min="4867" max="4867" width="20.42578125" customWidth="1"/>
    <col min="4868" max="4868" width="12.5703125" customWidth="1"/>
    <col min="4869" max="4869" width="4.85546875" customWidth="1"/>
    <col min="4870" max="4870" width="18.85546875" customWidth="1"/>
    <col min="4871" max="4871" width="28" customWidth="1"/>
    <col min="4872" max="4872" width="22.140625" customWidth="1"/>
    <col min="4873" max="4873" width="13.7109375" customWidth="1"/>
    <col min="4874" max="4874" width="21.28515625" customWidth="1"/>
    <col min="4875" max="4875" width="16.85546875" customWidth="1"/>
    <col min="4877" max="4877" width="14.28515625" bestFit="1" customWidth="1"/>
    <col min="4878" max="4878" width="14.140625" bestFit="1" customWidth="1"/>
    <col min="5119" max="5119" width="14.5703125" customWidth="1"/>
    <col min="5120" max="5120" width="19.85546875" customWidth="1"/>
    <col min="5121" max="5121" width="9.28515625" customWidth="1"/>
    <col min="5122" max="5122" width="9.42578125" bestFit="1" customWidth="1"/>
    <col min="5123" max="5123" width="20.42578125" customWidth="1"/>
    <col min="5124" max="5124" width="12.5703125" customWidth="1"/>
    <col min="5125" max="5125" width="4.85546875" customWidth="1"/>
    <col min="5126" max="5126" width="18.85546875" customWidth="1"/>
    <col min="5127" max="5127" width="28" customWidth="1"/>
    <col min="5128" max="5128" width="22.140625" customWidth="1"/>
    <col min="5129" max="5129" width="13.7109375" customWidth="1"/>
    <col min="5130" max="5130" width="21.28515625" customWidth="1"/>
    <col min="5131" max="5131" width="16.85546875" customWidth="1"/>
    <col min="5133" max="5133" width="14.28515625" bestFit="1" customWidth="1"/>
    <col min="5134" max="5134" width="14.140625" bestFit="1" customWidth="1"/>
    <col min="5375" max="5375" width="14.5703125" customWidth="1"/>
    <col min="5376" max="5376" width="19.85546875" customWidth="1"/>
    <col min="5377" max="5377" width="9.28515625" customWidth="1"/>
    <col min="5378" max="5378" width="9.42578125" bestFit="1" customWidth="1"/>
    <col min="5379" max="5379" width="20.42578125" customWidth="1"/>
    <col min="5380" max="5380" width="12.5703125" customWidth="1"/>
    <col min="5381" max="5381" width="4.85546875" customWidth="1"/>
    <col min="5382" max="5382" width="18.85546875" customWidth="1"/>
    <col min="5383" max="5383" width="28" customWidth="1"/>
    <col min="5384" max="5384" width="22.140625" customWidth="1"/>
    <col min="5385" max="5385" width="13.7109375" customWidth="1"/>
    <col min="5386" max="5386" width="21.28515625" customWidth="1"/>
    <col min="5387" max="5387" width="16.85546875" customWidth="1"/>
    <col min="5389" max="5389" width="14.28515625" bestFit="1" customWidth="1"/>
    <col min="5390" max="5390" width="14.140625" bestFit="1" customWidth="1"/>
    <col min="5631" max="5631" width="14.5703125" customWidth="1"/>
    <col min="5632" max="5632" width="19.85546875" customWidth="1"/>
    <col min="5633" max="5633" width="9.28515625" customWidth="1"/>
    <col min="5634" max="5634" width="9.42578125" bestFit="1" customWidth="1"/>
    <col min="5635" max="5635" width="20.42578125" customWidth="1"/>
    <col min="5636" max="5636" width="12.5703125" customWidth="1"/>
    <col min="5637" max="5637" width="4.85546875" customWidth="1"/>
    <col min="5638" max="5638" width="18.85546875" customWidth="1"/>
    <col min="5639" max="5639" width="28" customWidth="1"/>
    <col min="5640" max="5640" width="22.140625" customWidth="1"/>
    <col min="5641" max="5641" width="13.7109375" customWidth="1"/>
    <col min="5642" max="5642" width="21.28515625" customWidth="1"/>
    <col min="5643" max="5643" width="16.85546875" customWidth="1"/>
    <col min="5645" max="5645" width="14.28515625" bestFit="1" customWidth="1"/>
    <col min="5646" max="5646" width="14.140625" bestFit="1" customWidth="1"/>
    <col min="5887" max="5887" width="14.5703125" customWidth="1"/>
    <col min="5888" max="5888" width="19.85546875" customWidth="1"/>
    <col min="5889" max="5889" width="9.28515625" customWidth="1"/>
    <col min="5890" max="5890" width="9.42578125" bestFit="1" customWidth="1"/>
    <col min="5891" max="5891" width="20.42578125" customWidth="1"/>
    <col min="5892" max="5892" width="12.5703125" customWidth="1"/>
    <col min="5893" max="5893" width="4.85546875" customWidth="1"/>
    <col min="5894" max="5894" width="18.85546875" customWidth="1"/>
    <col min="5895" max="5895" width="28" customWidth="1"/>
    <col min="5896" max="5896" width="22.140625" customWidth="1"/>
    <col min="5897" max="5897" width="13.7109375" customWidth="1"/>
    <col min="5898" max="5898" width="21.28515625" customWidth="1"/>
    <col min="5899" max="5899" width="16.85546875" customWidth="1"/>
    <col min="5901" max="5901" width="14.28515625" bestFit="1" customWidth="1"/>
    <col min="5902" max="5902" width="14.140625" bestFit="1" customWidth="1"/>
    <col min="6143" max="6143" width="14.5703125" customWidth="1"/>
    <col min="6144" max="6144" width="19.85546875" customWidth="1"/>
    <col min="6145" max="6145" width="9.28515625" customWidth="1"/>
    <col min="6146" max="6146" width="9.42578125" bestFit="1" customWidth="1"/>
    <col min="6147" max="6147" width="20.42578125" customWidth="1"/>
    <col min="6148" max="6148" width="12.5703125" customWidth="1"/>
    <col min="6149" max="6149" width="4.85546875" customWidth="1"/>
    <col min="6150" max="6150" width="18.85546875" customWidth="1"/>
    <col min="6151" max="6151" width="28" customWidth="1"/>
    <col min="6152" max="6152" width="22.140625" customWidth="1"/>
    <col min="6153" max="6153" width="13.7109375" customWidth="1"/>
    <col min="6154" max="6154" width="21.28515625" customWidth="1"/>
    <col min="6155" max="6155" width="16.85546875" customWidth="1"/>
    <col min="6157" max="6157" width="14.28515625" bestFit="1" customWidth="1"/>
    <col min="6158" max="6158" width="14.140625" bestFit="1" customWidth="1"/>
    <col min="6399" max="6399" width="14.5703125" customWidth="1"/>
    <col min="6400" max="6400" width="19.85546875" customWidth="1"/>
    <col min="6401" max="6401" width="9.28515625" customWidth="1"/>
    <col min="6402" max="6402" width="9.42578125" bestFit="1" customWidth="1"/>
    <col min="6403" max="6403" width="20.42578125" customWidth="1"/>
    <col min="6404" max="6404" width="12.5703125" customWidth="1"/>
    <col min="6405" max="6405" width="4.85546875" customWidth="1"/>
    <col min="6406" max="6406" width="18.85546875" customWidth="1"/>
    <col min="6407" max="6407" width="28" customWidth="1"/>
    <col min="6408" max="6408" width="22.140625" customWidth="1"/>
    <col min="6409" max="6409" width="13.7109375" customWidth="1"/>
    <col min="6410" max="6410" width="21.28515625" customWidth="1"/>
    <col min="6411" max="6411" width="16.85546875" customWidth="1"/>
    <col min="6413" max="6413" width="14.28515625" bestFit="1" customWidth="1"/>
    <col min="6414" max="6414" width="14.140625" bestFit="1" customWidth="1"/>
    <col min="6655" max="6655" width="14.5703125" customWidth="1"/>
    <col min="6656" max="6656" width="19.85546875" customWidth="1"/>
    <col min="6657" max="6657" width="9.28515625" customWidth="1"/>
    <col min="6658" max="6658" width="9.42578125" bestFit="1" customWidth="1"/>
    <col min="6659" max="6659" width="20.42578125" customWidth="1"/>
    <col min="6660" max="6660" width="12.5703125" customWidth="1"/>
    <col min="6661" max="6661" width="4.85546875" customWidth="1"/>
    <col min="6662" max="6662" width="18.85546875" customWidth="1"/>
    <col min="6663" max="6663" width="28" customWidth="1"/>
    <col min="6664" max="6664" width="22.140625" customWidth="1"/>
    <col min="6665" max="6665" width="13.7109375" customWidth="1"/>
    <col min="6666" max="6666" width="21.28515625" customWidth="1"/>
    <col min="6667" max="6667" width="16.85546875" customWidth="1"/>
    <col min="6669" max="6669" width="14.28515625" bestFit="1" customWidth="1"/>
    <col min="6670" max="6670" width="14.140625" bestFit="1" customWidth="1"/>
    <col min="6911" max="6911" width="14.5703125" customWidth="1"/>
    <col min="6912" max="6912" width="19.85546875" customWidth="1"/>
    <col min="6913" max="6913" width="9.28515625" customWidth="1"/>
    <col min="6914" max="6914" width="9.42578125" bestFit="1" customWidth="1"/>
    <col min="6915" max="6915" width="20.42578125" customWidth="1"/>
    <col min="6916" max="6916" width="12.5703125" customWidth="1"/>
    <col min="6917" max="6917" width="4.85546875" customWidth="1"/>
    <col min="6918" max="6918" width="18.85546875" customWidth="1"/>
    <col min="6919" max="6919" width="28" customWidth="1"/>
    <col min="6920" max="6920" width="22.140625" customWidth="1"/>
    <col min="6921" max="6921" width="13.7109375" customWidth="1"/>
    <col min="6922" max="6922" width="21.28515625" customWidth="1"/>
    <col min="6923" max="6923" width="16.85546875" customWidth="1"/>
    <col min="6925" max="6925" width="14.28515625" bestFit="1" customWidth="1"/>
    <col min="6926" max="6926" width="14.140625" bestFit="1" customWidth="1"/>
    <col min="7167" max="7167" width="14.5703125" customWidth="1"/>
    <col min="7168" max="7168" width="19.85546875" customWidth="1"/>
    <col min="7169" max="7169" width="9.28515625" customWidth="1"/>
    <col min="7170" max="7170" width="9.42578125" bestFit="1" customWidth="1"/>
    <col min="7171" max="7171" width="20.42578125" customWidth="1"/>
    <col min="7172" max="7172" width="12.5703125" customWidth="1"/>
    <col min="7173" max="7173" width="4.85546875" customWidth="1"/>
    <col min="7174" max="7174" width="18.85546875" customWidth="1"/>
    <col min="7175" max="7175" width="28" customWidth="1"/>
    <col min="7176" max="7176" width="22.140625" customWidth="1"/>
    <col min="7177" max="7177" width="13.7109375" customWidth="1"/>
    <col min="7178" max="7178" width="21.28515625" customWidth="1"/>
    <col min="7179" max="7179" width="16.85546875" customWidth="1"/>
    <col min="7181" max="7181" width="14.28515625" bestFit="1" customWidth="1"/>
    <col min="7182" max="7182" width="14.140625" bestFit="1" customWidth="1"/>
    <col min="7423" max="7423" width="14.5703125" customWidth="1"/>
    <col min="7424" max="7424" width="19.85546875" customWidth="1"/>
    <col min="7425" max="7425" width="9.28515625" customWidth="1"/>
    <col min="7426" max="7426" width="9.42578125" bestFit="1" customWidth="1"/>
    <col min="7427" max="7427" width="20.42578125" customWidth="1"/>
    <col min="7428" max="7428" width="12.5703125" customWidth="1"/>
    <col min="7429" max="7429" width="4.85546875" customWidth="1"/>
    <col min="7430" max="7430" width="18.85546875" customWidth="1"/>
    <col min="7431" max="7431" width="28" customWidth="1"/>
    <col min="7432" max="7432" width="22.140625" customWidth="1"/>
    <col min="7433" max="7433" width="13.7109375" customWidth="1"/>
    <col min="7434" max="7434" width="21.28515625" customWidth="1"/>
    <col min="7435" max="7435" width="16.85546875" customWidth="1"/>
    <col min="7437" max="7437" width="14.28515625" bestFit="1" customWidth="1"/>
    <col min="7438" max="7438" width="14.140625" bestFit="1" customWidth="1"/>
    <col min="7679" max="7679" width="14.5703125" customWidth="1"/>
    <col min="7680" max="7680" width="19.85546875" customWidth="1"/>
    <col min="7681" max="7681" width="9.28515625" customWidth="1"/>
    <col min="7682" max="7682" width="9.42578125" bestFit="1" customWidth="1"/>
    <col min="7683" max="7683" width="20.42578125" customWidth="1"/>
    <col min="7684" max="7684" width="12.5703125" customWidth="1"/>
    <col min="7685" max="7685" width="4.85546875" customWidth="1"/>
    <col min="7686" max="7686" width="18.85546875" customWidth="1"/>
    <col min="7687" max="7687" width="28" customWidth="1"/>
    <col min="7688" max="7688" width="22.140625" customWidth="1"/>
    <col min="7689" max="7689" width="13.7109375" customWidth="1"/>
    <col min="7690" max="7690" width="21.28515625" customWidth="1"/>
    <col min="7691" max="7691" width="16.85546875" customWidth="1"/>
    <col min="7693" max="7693" width="14.28515625" bestFit="1" customWidth="1"/>
    <col min="7694" max="7694" width="14.140625" bestFit="1" customWidth="1"/>
    <col min="7935" max="7935" width="14.5703125" customWidth="1"/>
    <col min="7936" max="7936" width="19.85546875" customWidth="1"/>
    <col min="7937" max="7937" width="9.28515625" customWidth="1"/>
    <col min="7938" max="7938" width="9.42578125" bestFit="1" customWidth="1"/>
    <col min="7939" max="7939" width="20.42578125" customWidth="1"/>
    <col min="7940" max="7940" width="12.5703125" customWidth="1"/>
    <col min="7941" max="7941" width="4.85546875" customWidth="1"/>
    <col min="7942" max="7942" width="18.85546875" customWidth="1"/>
    <col min="7943" max="7943" width="28" customWidth="1"/>
    <col min="7944" max="7944" width="22.140625" customWidth="1"/>
    <col min="7945" max="7945" width="13.7109375" customWidth="1"/>
    <col min="7946" max="7946" width="21.28515625" customWidth="1"/>
    <col min="7947" max="7947" width="16.85546875" customWidth="1"/>
    <col min="7949" max="7949" width="14.28515625" bestFit="1" customWidth="1"/>
    <col min="7950" max="7950" width="14.140625" bestFit="1" customWidth="1"/>
    <col min="8191" max="8191" width="14.5703125" customWidth="1"/>
    <col min="8192" max="8192" width="19.85546875" customWidth="1"/>
    <col min="8193" max="8193" width="9.28515625" customWidth="1"/>
    <col min="8194" max="8194" width="9.42578125" bestFit="1" customWidth="1"/>
    <col min="8195" max="8195" width="20.42578125" customWidth="1"/>
    <col min="8196" max="8196" width="12.5703125" customWidth="1"/>
    <col min="8197" max="8197" width="4.85546875" customWidth="1"/>
    <col min="8198" max="8198" width="18.85546875" customWidth="1"/>
    <col min="8199" max="8199" width="28" customWidth="1"/>
    <col min="8200" max="8200" width="22.140625" customWidth="1"/>
    <col min="8201" max="8201" width="13.7109375" customWidth="1"/>
    <col min="8202" max="8202" width="21.28515625" customWidth="1"/>
    <col min="8203" max="8203" width="16.85546875" customWidth="1"/>
    <col min="8205" max="8205" width="14.28515625" bestFit="1" customWidth="1"/>
    <col min="8206" max="8206" width="14.140625" bestFit="1" customWidth="1"/>
    <col min="8447" max="8447" width="14.5703125" customWidth="1"/>
    <col min="8448" max="8448" width="19.85546875" customWidth="1"/>
    <col min="8449" max="8449" width="9.28515625" customWidth="1"/>
    <col min="8450" max="8450" width="9.42578125" bestFit="1" customWidth="1"/>
    <col min="8451" max="8451" width="20.42578125" customWidth="1"/>
    <col min="8452" max="8452" width="12.5703125" customWidth="1"/>
    <col min="8453" max="8453" width="4.85546875" customWidth="1"/>
    <col min="8454" max="8454" width="18.85546875" customWidth="1"/>
    <col min="8455" max="8455" width="28" customWidth="1"/>
    <col min="8456" max="8456" width="22.140625" customWidth="1"/>
    <col min="8457" max="8457" width="13.7109375" customWidth="1"/>
    <col min="8458" max="8458" width="21.28515625" customWidth="1"/>
    <col min="8459" max="8459" width="16.85546875" customWidth="1"/>
    <col min="8461" max="8461" width="14.28515625" bestFit="1" customWidth="1"/>
    <col min="8462" max="8462" width="14.140625" bestFit="1" customWidth="1"/>
    <col min="8703" max="8703" width="14.5703125" customWidth="1"/>
    <col min="8704" max="8704" width="19.85546875" customWidth="1"/>
    <col min="8705" max="8705" width="9.28515625" customWidth="1"/>
    <col min="8706" max="8706" width="9.42578125" bestFit="1" customWidth="1"/>
    <col min="8707" max="8707" width="20.42578125" customWidth="1"/>
    <col min="8708" max="8708" width="12.5703125" customWidth="1"/>
    <col min="8709" max="8709" width="4.85546875" customWidth="1"/>
    <col min="8710" max="8710" width="18.85546875" customWidth="1"/>
    <col min="8711" max="8711" width="28" customWidth="1"/>
    <col min="8712" max="8712" width="22.140625" customWidth="1"/>
    <col min="8713" max="8713" width="13.7109375" customWidth="1"/>
    <col min="8714" max="8714" width="21.28515625" customWidth="1"/>
    <col min="8715" max="8715" width="16.85546875" customWidth="1"/>
    <col min="8717" max="8717" width="14.28515625" bestFit="1" customWidth="1"/>
    <col min="8718" max="8718" width="14.140625" bestFit="1" customWidth="1"/>
    <col min="8959" max="8959" width="14.5703125" customWidth="1"/>
    <col min="8960" max="8960" width="19.85546875" customWidth="1"/>
    <col min="8961" max="8961" width="9.28515625" customWidth="1"/>
    <col min="8962" max="8962" width="9.42578125" bestFit="1" customWidth="1"/>
    <col min="8963" max="8963" width="20.42578125" customWidth="1"/>
    <col min="8964" max="8964" width="12.5703125" customWidth="1"/>
    <col min="8965" max="8965" width="4.85546875" customWidth="1"/>
    <col min="8966" max="8966" width="18.85546875" customWidth="1"/>
    <col min="8967" max="8967" width="28" customWidth="1"/>
    <col min="8968" max="8968" width="22.140625" customWidth="1"/>
    <col min="8969" max="8969" width="13.7109375" customWidth="1"/>
    <col min="8970" max="8970" width="21.28515625" customWidth="1"/>
    <col min="8971" max="8971" width="16.85546875" customWidth="1"/>
    <col min="8973" max="8973" width="14.28515625" bestFit="1" customWidth="1"/>
    <col min="8974" max="8974" width="14.140625" bestFit="1" customWidth="1"/>
    <col min="9215" max="9215" width="14.5703125" customWidth="1"/>
    <col min="9216" max="9216" width="19.85546875" customWidth="1"/>
    <col min="9217" max="9217" width="9.28515625" customWidth="1"/>
    <col min="9218" max="9218" width="9.42578125" bestFit="1" customWidth="1"/>
    <col min="9219" max="9219" width="20.42578125" customWidth="1"/>
    <col min="9220" max="9220" width="12.5703125" customWidth="1"/>
    <col min="9221" max="9221" width="4.85546875" customWidth="1"/>
    <col min="9222" max="9222" width="18.85546875" customWidth="1"/>
    <col min="9223" max="9223" width="28" customWidth="1"/>
    <col min="9224" max="9224" width="22.140625" customWidth="1"/>
    <col min="9225" max="9225" width="13.7109375" customWidth="1"/>
    <col min="9226" max="9226" width="21.28515625" customWidth="1"/>
    <col min="9227" max="9227" width="16.85546875" customWidth="1"/>
    <col min="9229" max="9229" width="14.28515625" bestFit="1" customWidth="1"/>
    <col min="9230" max="9230" width="14.140625" bestFit="1" customWidth="1"/>
    <col min="9471" max="9471" width="14.5703125" customWidth="1"/>
    <col min="9472" max="9472" width="19.85546875" customWidth="1"/>
    <col min="9473" max="9473" width="9.28515625" customWidth="1"/>
    <col min="9474" max="9474" width="9.42578125" bestFit="1" customWidth="1"/>
    <col min="9475" max="9475" width="20.42578125" customWidth="1"/>
    <col min="9476" max="9476" width="12.5703125" customWidth="1"/>
    <col min="9477" max="9477" width="4.85546875" customWidth="1"/>
    <col min="9478" max="9478" width="18.85546875" customWidth="1"/>
    <col min="9479" max="9479" width="28" customWidth="1"/>
    <col min="9480" max="9480" width="22.140625" customWidth="1"/>
    <col min="9481" max="9481" width="13.7109375" customWidth="1"/>
    <col min="9482" max="9482" width="21.28515625" customWidth="1"/>
    <col min="9483" max="9483" width="16.85546875" customWidth="1"/>
    <col min="9485" max="9485" width="14.28515625" bestFit="1" customWidth="1"/>
    <col min="9486" max="9486" width="14.140625" bestFit="1" customWidth="1"/>
    <col min="9727" max="9727" width="14.5703125" customWidth="1"/>
    <col min="9728" max="9728" width="19.85546875" customWidth="1"/>
    <col min="9729" max="9729" width="9.28515625" customWidth="1"/>
    <col min="9730" max="9730" width="9.42578125" bestFit="1" customWidth="1"/>
    <col min="9731" max="9731" width="20.42578125" customWidth="1"/>
    <col min="9732" max="9732" width="12.5703125" customWidth="1"/>
    <col min="9733" max="9733" width="4.85546875" customWidth="1"/>
    <col min="9734" max="9734" width="18.85546875" customWidth="1"/>
    <col min="9735" max="9735" width="28" customWidth="1"/>
    <col min="9736" max="9736" width="22.140625" customWidth="1"/>
    <col min="9737" max="9737" width="13.7109375" customWidth="1"/>
    <col min="9738" max="9738" width="21.28515625" customWidth="1"/>
    <col min="9739" max="9739" width="16.85546875" customWidth="1"/>
    <col min="9741" max="9741" width="14.28515625" bestFit="1" customWidth="1"/>
    <col min="9742" max="9742" width="14.140625" bestFit="1" customWidth="1"/>
    <col min="9983" max="9983" width="14.5703125" customWidth="1"/>
    <col min="9984" max="9984" width="19.85546875" customWidth="1"/>
    <col min="9985" max="9985" width="9.28515625" customWidth="1"/>
    <col min="9986" max="9986" width="9.42578125" bestFit="1" customWidth="1"/>
    <col min="9987" max="9987" width="20.42578125" customWidth="1"/>
    <col min="9988" max="9988" width="12.5703125" customWidth="1"/>
    <col min="9989" max="9989" width="4.85546875" customWidth="1"/>
    <col min="9990" max="9990" width="18.85546875" customWidth="1"/>
    <col min="9991" max="9991" width="28" customWidth="1"/>
    <col min="9992" max="9992" width="22.140625" customWidth="1"/>
    <col min="9993" max="9993" width="13.7109375" customWidth="1"/>
    <col min="9994" max="9994" width="21.28515625" customWidth="1"/>
    <col min="9995" max="9995" width="16.85546875" customWidth="1"/>
    <col min="9997" max="9997" width="14.28515625" bestFit="1" customWidth="1"/>
    <col min="9998" max="9998" width="14.140625" bestFit="1" customWidth="1"/>
    <col min="10239" max="10239" width="14.5703125" customWidth="1"/>
    <col min="10240" max="10240" width="19.85546875" customWidth="1"/>
    <col min="10241" max="10241" width="9.28515625" customWidth="1"/>
    <col min="10242" max="10242" width="9.42578125" bestFit="1" customWidth="1"/>
    <col min="10243" max="10243" width="20.42578125" customWidth="1"/>
    <col min="10244" max="10244" width="12.5703125" customWidth="1"/>
    <col min="10245" max="10245" width="4.85546875" customWidth="1"/>
    <col min="10246" max="10246" width="18.85546875" customWidth="1"/>
    <col min="10247" max="10247" width="28" customWidth="1"/>
    <col min="10248" max="10248" width="22.140625" customWidth="1"/>
    <col min="10249" max="10249" width="13.7109375" customWidth="1"/>
    <col min="10250" max="10250" width="21.28515625" customWidth="1"/>
    <col min="10251" max="10251" width="16.85546875" customWidth="1"/>
    <col min="10253" max="10253" width="14.28515625" bestFit="1" customWidth="1"/>
    <col min="10254" max="10254" width="14.140625" bestFit="1" customWidth="1"/>
    <col min="10495" max="10495" width="14.5703125" customWidth="1"/>
    <col min="10496" max="10496" width="19.85546875" customWidth="1"/>
    <col min="10497" max="10497" width="9.28515625" customWidth="1"/>
    <col min="10498" max="10498" width="9.42578125" bestFit="1" customWidth="1"/>
    <col min="10499" max="10499" width="20.42578125" customWidth="1"/>
    <col min="10500" max="10500" width="12.5703125" customWidth="1"/>
    <col min="10501" max="10501" width="4.85546875" customWidth="1"/>
    <col min="10502" max="10502" width="18.85546875" customWidth="1"/>
    <col min="10503" max="10503" width="28" customWidth="1"/>
    <col min="10504" max="10504" width="22.140625" customWidth="1"/>
    <col min="10505" max="10505" width="13.7109375" customWidth="1"/>
    <col min="10506" max="10506" width="21.28515625" customWidth="1"/>
    <col min="10507" max="10507" width="16.85546875" customWidth="1"/>
    <col min="10509" max="10509" width="14.28515625" bestFit="1" customWidth="1"/>
    <col min="10510" max="10510" width="14.140625" bestFit="1" customWidth="1"/>
    <col min="10751" max="10751" width="14.5703125" customWidth="1"/>
    <col min="10752" max="10752" width="19.85546875" customWidth="1"/>
    <col min="10753" max="10753" width="9.28515625" customWidth="1"/>
    <col min="10754" max="10754" width="9.42578125" bestFit="1" customWidth="1"/>
    <col min="10755" max="10755" width="20.42578125" customWidth="1"/>
    <col min="10756" max="10756" width="12.5703125" customWidth="1"/>
    <col min="10757" max="10757" width="4.85546875" customWidth="1"/>
    <col min="10758" max="10758" width="18.85546875" customWidth="1"/>
    <col min="10759" max="10759" width="28" customWidth="1"/>
    <col min="10760" max="10760" width="22.140625" customWidth="1"/>
    <col min="10761" max="10761" width="13.7109375" customWidth="1"/>
    <col min="10762" max="10762" width="21.28515625" customWidth="1"/>
    <col min="10763" max="10763" width="16.85546875" customWidth="1"/>
    <col min="10765" max="10765" width="14.28515625" bestFit="1" customWidth="1"/>
    <col min="10766" max="10766" width="14.140625" bestFit="1" customWidth="1"/>
    <col min="11007" max="11007" width="14.5703125" customWidth="1"/>
    <col min="11008" max="11008" width="19.85546875" customWidth="1"/>
    <col min="11009" max="11009" width="9.28515625" customWidth="1"/>
    <col min="11010" max="11010" width="9.42578125" bestFit="1" customWidth="1"/>
    <col min="11011" max="11011" width="20.42578125" customWidth="1"/>
    <col min="11012" max="11012" width="12.5703125" customWidth="1"/>
    <col min="11013" max="11013" width="4.85546875" customWidth="1"/>
    <col min="11014" max="11014" width="18.85546875" customWidth="1"/>
    <col min="11015" max="11015" width="28" customWidth="1"/>
    <col min="11016" max="11016" width="22.140625" customWidth="1"/>
    <col min="11017" max="11017" width="13.7109375" customWidth="1"/>
    <col min="11018" max="11018" width="21.28515625" customWidth="1"/>
    <col min="11019" max="11019" width="16.85546875" customWidth="1"/>
    <col min="11021" max="11021" width="14.28515625" bestFit="1" customWidth="1"/>
    <col min="11022" max="11022" width="14.140625" bestFit="1" customWidth="1"/>
    <col min="11263" max="11263" width="14.5703125" customWidth="1"/>
    <col min="11264" max="11264" width="19.85546875" customWidth="1"/>
    <col min="11265" max="11265" width="9.28515625" customWidth="1"/>
    <col min="11266" max="11266" width="9.42578125" bestFit="1" customWidth="1"/>
    <col min="11267" max="11267" width="20.42578125" customWidth="1"/>
    <col min="11268" max="11268" width="12.5703125" customWidth="1"/>
    <col min="11269" max="11269" width="4.85546875" customWidth="1"/>
    <col min="11270" max="11270" width="18.85546875" customWidth="1"/>
    <col min="11271" max="11271" width="28" customWidth="1"/>
    <col min="11272" max="11272" width="22.140625" customWidth="1"/>
    <col min="11273" max="11273" width="13.7109375" customWidth="1"/>
    <col min="11274" max="11274" width="21.28515625" customWidth="1"/>
    <col min="11275" max="11275" width="16.85546875" customWidth="1"/>
    <col min="11277" max="11277" width="14.28515625" bestFit="1" customWidth="1"/>
    <col min="11278" max="11278" width="14.140625" bestFit="1" customWidth="1"/>
    <col min="11519" max="11519" width="14.5703125" customWidth="1"/>
    <col min="11520" max="11520" width="19.85546875" customWidth="1"/>
    <col min="11521" max="11521" width="9.28515625" customWidth="1"/>
    <col min="11522" max="11522" width="9.42578125" bestFit="1" customWidth="1"/>
    <col min="11523" max="11523" width="20.42578125" customWidth="1"/>
    <col min="11524" max="11524" width="12.5703125" customWidth="1"/>
    <col min="11525" max="11525" width="4.85546875" customWidth="1"/>
    <col min="11526" max="11526" width="18.85546875" customWidth="1"/>
    <col min="11527" max="11527" width="28" customWidth="1"/>
    <col min="11528" max="11528" width="22.140625" customWidth="1"/>
    <col min="11529" max="11529" width="13.7109375" customWidth="1"/>
    <col min="11530" max="11530" width="21.28515625" customWidth="1"/>
    <col min="11531" max="11531" width="16.85546875" customWidth="1"/>
    <col min="11533" max="11533" width="14.28515625" bestFit="1" customWidth="1"/>
    <col min="11534" max="11534" width="14.140625" bestFit="1" customWidth="1"/>
    <col min="11775" max="11775" width="14.5703125" customWidth="1"/>
    <col min="11776" max="11776" width="19.85546875" customWidth="1"/>
    <col min="11777" max="11777" width="9.28515625" customWidth="1"/>
    <col min="11778" max="11778" width="9.42578125" bestFit="1" customWidth="1"/>
    <col min="11779" max="11779" width="20.42578125" customWidth="1"/>
    <col min="11780" max="11780" width="12.5703125" customWidth="1"/>
    <col min="11781" max="11781" width="4.85546875" customWidth="1"/>
    <col min="11782" max="11782" width="18.85546875" customWidth="1"/>
    <col min="11783" max="11783" width="28" customWidth="1"/>
    <col min="11784" max="11784" width="22.140625" customWidth="1"/>
    <col min="11785" max="11785" width="13.7109375" customWidth="1"/>
    <col min="11786" max="11786" width="21.28515625" customWidth="1"/>
    <col min="11787" max="11787" width="16.85546875" customWidth="1"/>
    <col min="11789" max="11789" width="14.28515625" bestFit="1" customWidth="1"/>
    <col min="11790" max="11790" width="14.140625" bestFit="1" customWidth="1"/>
    <col min="12031" max="12031" width="14.5703125" customWidth="1"/>
    <col min="12032" max="12032" width="19.85546875" customWidth="1"/>
    <col min="12033" max="12033" width="9.28515625" customWidth="1"/>
    <col min="12034" max="12034" width="9.42578125" bestFit="1" customWidth="1"/>
    <col min="12035" max="12035" width="20.42578125" customWidth="1"/>
    <col min="12036" max="12036" width="12.5703125" customWidth="1"/>
    <col min="12037" max="12037" width="4.85546875" customWidth="1"/>
    <col min="12038" max="12038" width="18.85546875" customWidth="1"/>
    <col min="12039" max="12039" width="28" customWidth="1"/>
    <col min="12040" max="12040" width="22.140625" customWidth="1"/>
    <col min="12041" max="12041" width="13.7109375" customWidth="1"/>
    <col min="12042" max="12042" width="21.28515625" customWidth="1"/>
    <col min="12043" max="12043" width="16.85546875" customWidth="1"/>
    <col min="12045" max="12045" width="14.28515625" bestFit="1" customWidth="1"/>
    <col min="12046" max="12046" width="14.140625" bestFit="1" customWidth="1"/>
    <col min="12287" max="12287" width="14.5703125" customWidth="1"/>
    <col min="12288" max="12288" width="19.85546875" customWidth="1"/>
    <col min="12289" max="12289" width="9.28515625" customWidth="1"/>
    <col min="12290" max="12290" width="9.42578125" bestFit="1" customWidth="1"/>
    <col min="12291" max="12291" width="20.42578125" customWidth="1"/>
    <col min="12292" max="12292" width="12.5703125" customWidth="1"/>
    <col min="12293" max="12293" width="4.85546875" customWidth="1"/>
    <col min="12294" max="12294" width="18.85546875" customWidth="1"/>
    <col min="12295" max="12295" width="28" customWidth="1"/>
    <col min="12296" max="12296" width="22.140625" customWidth="1"/>
    <col min="12297" max="12297" width="13.7109375" customWidth="1"/>
    <col min="12298" max="12298" width="21.28515625" customWidth="1"/>
    <col min="12299" max="12299" width="16.85546875" customWidth="1"/>
    <col min="12301" max="12301" width="14.28515625" bestFit="1" customWidth="1"/>
    <col min="12302" max="12302" width="14.140625" bestFit="1" customWidth="1"/>
    <col min="12543" max="12543" width="14.5703125" customWidth="1"/>
    <col min="12544" max="12544" width="19.85546875" customWidth="1"/>
    <col min="12545" max="12545" width="9.28515625" customWidth="1"/>
    <col min="12546" max="12546" width="9.42578125" bestFit="1" customWidth="1"/>
    <col min="12547" max="12547" width="20.42578125" customWidth="1"/>
    <col min="12548" max="12548" width="12.5703125" customWidth="1"/>
    <col min="12549" max="12549" width="4.85546875" customWidth="1"/>
    <col min="12550" max="12550" width="18.85546875" customWidth="1"/>
    <col min="12551" max="12551" width="28" customWidth="1"/>
    <col min="12552" max="12552" width="22.140625" customWidth="1"/>
    <col min="12553" max="12553" width="13.7109375" customWidth="1"/>
    <col min="12554" max="12554" width="21.28515625" customWidth="1"/>
    <col min="12555" max="12555" width="16.85546875" customWidth="1"/>
    <col min="12557" max="12557" width="14.28515625" bestFit="1" customWidth="1"/>
    <col min="12558" max="12558" width="14.140625" bestFit="1" customWidth="1"/>
    <col min="12799" max="12799" width="14.5703125" customWidth="1"/>
    <col min="12800" max="12800" width="19.85546875" customWidth="1"/>
    <col min="12801" max="12801" width="9.28515625" customWidth="1"/>
    <col min="12802" max="12802" width="9.42578125" bestFit="1" customWidth="1"/>
    <col min="12803" max="12803" width="20.42578125" customWidth="1"/>
    <col min="12804" max="12804" width="12.5703125" customWidth="1"/>
    <col min="12805" max="12805" width="4.85546875" customWidth="1"/>
    <col min="12806" max="12806" width="18.85546875" customWidth="1"/>
    <col min="12807" max="12807" width="28" customWidth="1"/>
    <col min="12808" max="12808" width="22.140625" customWidth="1"/>
    <col min="12809" max="12809" width="13.7109375" customWidth="1"/>
    <col min="12810" max="12810" width="21.28515625" customWidth="1"/>
    <col min="12811" max="12811" width="16.85546875" customWidth="1"/>
    <col min="12813" max="12813" width="14.28515625" bestFit="1" customWidth="1"/>
    <col min="12814" max="12814" width="14.140625" bestFit="1" customWidth="1"/>
    <col min="13055" max="13055" width="14.5703125" customWidth="1"/>
    <col min="13056" max="13056" width="19.85546875" customWidth="1"/>
    <col min="13057" max="13057" width="9.28515625" customWidth="1"/>
    <col min="13058" max="13058" width="9.42578125" bestFit="1" customWidth="1"/>
    <col min="13059" max="13059" width="20.42578125" customWidth="1"/>
    <col min="13060" max="13060" width="12.5703125" customWidth="1"/>
    <col min="13061" max="13061" width="4.85546875" customWidth="1"/>
    <col min="13062" max="13062" width="18.85546875" customWidth="1"/>
    <col min="13063" max="13063" width="28" customWidth="1"/>
    <col min="13064" max="13064" width="22.140625" customWidth="1"/>
    <col min="13065" max="13065" width="13.7109375" customWidth="1"/>
    <col min="13066" max="13066" width="21.28515625" customWidth="1"/>
    <col min="13067" max="13067" width="16.85546875" customWidth="1"/>
    <col min="13069" max="13069" width="14.28515625" bestFit="1" customWidth="1"/>
    <col min="13070" max="13070" width="14.140625" bestFit="1" customWidth="1"/>
    <col min="13311" max="13311" width="14.5703125" customWidth="1"/>
    <col min="13312" max="13312" width="19.85546875" customWidth="1"/>
    <col min="13313" max="13313" width="9.28515625" customWidth="1"/>
    <col min="13314" max="13314" width="9.42578125" bestFit="1" customWidth="1"/>
    <col min="13315" max="13315" width="20.42578125" customWidth="1"/>
    <col min="13316" max="13316" width="12.5703125" customWidth="1"/>
    <col min="13317" max="13317" width="4.85546875" customWidth="1"/>
    <col min="13318" max="13318" width="18.85546875" customWidth="1"/>
    <col min="13319" max="13319" width="28" customWidth="1"/>
    <col min="13320" max="13320" width="22.140625" customWidth="1"/>
    <col min="13321" max="13321" width="13.7109375" customWidth="1"/>
    <col min="13322" max="13322" width="21.28515625" customWidth="1"/>
    <col min="13323" max="13323" width="16.85546875" customWidth="1"/>
    <col min="13325" max="13325" width="14.28515625" bestFit="1" customWidth="1"/>
    <col min="13326" max="13326" width="14.140625" bestFit="1" customWidth="1"/>
    <col min="13567" max="13567" width="14.5703125" customWidth="1"/>
    <col min="13568" max="13568" width="19.85546875" customWidth="1"/>
    <col min="13569" max="13569" width="9.28515625" customWidth="1"/>
    <col min="13570" max="13570" width="9.42578125" bestFit="1" customWidth="1"/>
    <col min="13571" max="13571" width="20.42578125" customWidth="1"/>
    <col min="13572" max="13572" width="12.5703125" customWidth="1"/>
    <col min="13573" max="13573" width="4.85546875" customWidth="1"/>
    <col min="13574" max="13574" width="18.85546875" customWidth="1"/>
    <col min="13575" max="13575" width="28" customWidth="1"/>
    <col min="13576" max="13576" width="22.140625" customWidth="1"/>
    <col min="13577" max="13577" width="13.7109375" customWidth="1"/>
    <col min="13578" max="13578" width="21.28515625" customWidth="1"/>
    <col min="13579" max="13579" width="16.85546875" customWidth="1"/>
    <col min="13581" max="13581" width="14.28515625" bestFit="1" customWidth="1"/>
    <col min="13582" max="13582" width="14.140625" bestFit="1" customWidth="1"/>
    <col min="13823" max="13823" width="14.5703125" customWidth="1"/>
    <col min="13824" max="13824" width="19.85546875" customWidth="1"/>
    <col min="13825" max="13825" width="9.28515625" customWidth="1"/>
    <col min="13826" max="13826" width="9.42578125" bestFit="1" customWidth="1"/>
    <col min="13827" max="13827" width="20.42578125" customWidth="1"/>
    <col min="13828" max="13828" width="12.5703125" customWidth="1"/>
    <col min="13829" max="13829" width="4.85546875" customWidth="1"/>
    <col min="13830" max="13830" width="18.85546875" customWidth="1"/>
    <col min="13831" max="13831" width="28" customWidth="1"/>
    <col min="13832" max="13832" width="22.140625" customWidth="1"/>
    <col min="13833" max="13833" width="13.7109375" customWidth="1"/>
    <col min="13834" max="13834" width="21.28515625" customWidth="1"/>
    <col min="13835" max="13835" width="16.85546875" customWidth="1"/>
    <col min="13837" max="13837" width="14.28515625" bestFit="1" customWidth="1"/>
    <col min="13838" max="13838" width="14.140625" bestFit="1" customWidth="1"/>
    <col min="14079" max="14079" width="14.5703125" customWidth="1"/>
    <col min="14080" max="14080" width="19.85546875" customWidth="1"/>
    <col min="14081" max="14081" width="9.28515625" customWidth="1"/>
    <col min="14082" max="14082" width="9.42578125" bestFit="1" customWidth="1"/>
    <col min="14083" max="14083" width="20.42578125" customWidth="1"/>
    <col min="14084" max="14084" width="12.5703125" customWidth="1"/>
    <col min="14085" max="14085" width="4.85546875" customWidth="1"/>
    <col min="14086" max="14086" width="18.85546875" customWidth="1"/>
    <col min="14087" max="14087" width="28" customWidth="1"/>
    <col min="14088" max="14088" width="22.140625" customWidth="1"/>
    <col min="14089" max="14089" width="13.7109375" customWidth="1"/>
    <col min="14090" max="14090" width="21.28515625" customWidth="1"/>
    <col min="14091" max="14091" width="16.85546875" customWidth="1"/>
    <col min="14093" max="14093" width="14.28515625" bestFit="1" customWidth="1"/>
    <col min="14094" max="14094" width="14.140625" bestFit="1" customWidth="1"/>
    <col min="14335" max="14335" width="14.5703125" customWidth="1"/>
    <col min="14336" max="14336" width="19.85546875" customWidth="1"/>
    <col min="14337" max="14337" width="9.28515625" customWidth="1"/>
    <col min="14338" max="14338" width="9.42578125" bestFit="1" customWidth="1"/>
    <col min="14339" max="14339" width="20.42578125" customWidth="1"/>
    <col min="14340" max="14340" width="12.5703125" customWidth="1"/>
    <col min="14341" max="14341" width="4.85546875" customWidth="1"/>
    <col min="14342" max="14342" width="18.85546875" customWidth="1"/>
    <col min="14343" max="14343" width="28" customWidth="1"/>
    <col min="14344" max="14344" width="22.140625" customWidth="1"/>
    <col min="14345" max="14345" width="13.7109375" customWidth="1"/>
    <col min="14346" max="14346" width="21.28515625" customWidth="1"/>
    <col min="14347" max="14347" width="16.85546875" customWidth="1"/>
    <col min="14349" max="14349" width="14.28515625" bestFit="1" customWidth="1"/>
    <col min="14350" max="14350" width="14.140625" bestFit="1" customWidth="1"/>
    <col min="14591" max="14591" width="14.5703125" customWidth="1"/>
    <col min="14592" max="14592" width="19.85546875" customWidth="1"/>
    <col min="14593" max="14593" width="9.28515625" customWidth="1"/>
    <col min="14594" max="14594" width="9.42578125" bestFit="1" customWidth="1"/>
    <col min="14595" max="14595" width="20.42578125" customWidth="1"/>
    <col min="14596" max="14596" width="12.5703125" customWidth="1"/>
    <col min="14597" max="14597" width="4.85546875" customWidth="1"/>
    <col min="14598" max="14598" width="18.85546875" customWidth="1"/>
    <col min="14599" max="14599" width="28" customWidth="1"/>
    <col min="14600" max="14600" width="22.140625" customWidth="1"/>
    <col min="14601" max="14601" width="13.7109375" customWidth="1"/>
    <col min="14602" max="14602" width="21.28515625" customWidth="1"/>
    <col min="14603" max="14603" width="16.85546875" customWidth="1"/>
    <col min="14605" max="14605" width="14.28515625" bestFit="1" customWidth="1"/>
    <col min="14606" max="14606" width="14.140625" bestFit="1" customWidth="1"/>
    <col min="14847" max="14847" width="14.5703125" customWidth="1"/>
    <col min="14848" max="14848" width="19.85546875" customWidth="1"/>
    <col min="14849" max="14849" width="9.28515625" customWidth="1"/>
    <col min="14850" max="14850" width="9.42578125" bestFit="1" customWidth="1"/>
    <col min="14851" max="14851" width="20.42578125" customWidth="1"/>
    <col min="14852" max="14852" width="12.5703125" customWidth="1"/>
    <col min="14853" max="14853" width="4.85546875" customWidth="1"/>
    <col min="14854" max="14854" width="18.85546875" customWidth="1"/>
    <col min="14855" max="14855" width="28" customWidth="1"/>
    <col min="14856" max="14856" width="22.140625" customWidth="1"/>
    <col min="14857" max="14857" width="13.7109375" customWidth="1"/>
    <col min="14858" max="14858" width="21.28515625" customWidth="1"/>
    <col min="14859" max="14859" width="16.85546875" customWidth="1"/>
    <col min="14861" max="14861" width="14.28515625" bestFit="1" customWidth="1"/>
    <col min="14862" max="14862" width="14.140625" bestFit="1" customWidth="1"/>
    <col min="15103" max="15103" width="14.5703125" customWidth="1"/>
    <col min="15104" max="15104" width="19.85546875" customWidth="1"/>
    <col min="15105" max="15105" width="9.28515625" customWidth="1"/>
    <col min="15106" max="15106" width="9.42578125" bestFit="1" customWidth="1"/>
    <col min="15107" max="15107" width="20.42578125" customWidth="1"/>
    <col min="15108" max="15108" width="12.5703125" customWidth="1"/>
    <col min="15109" max="15109" width="4.85546875" customWidth="1"/>
    <col min="15110" max="15110" width="18.85546875" customWidth="1"/>
    <col min="15111" max="15111" width="28" customWidth="1"/>
    <col min="15112" max="15112" width="22.140625" customWidth="1"/>
    <col min="15113" max="15113" width="13.7109375" customWidth="1"/>
    <col min="15114" max="15114" width="21.28515625" customWidth="1"/>
    <col min="15115" max="15115" width="16.85546875" customWidth="1"/>
    <col min="15117" max="15117" width="14.28515625" bestFit="1" customWidth="1"/>
    <col min="15118" max="15118" width="14.140625" bestFit="1" customWidth="1"/>
    <col min="15359" max="15359" width="14.5703125" customWidth="1"/>
    <col min="15360" max="15360" width="19.85546875" customWidth="1"/>
    <col min="15361" max="15361" width="9.28515625" customWidth="1"/>
    <col min="15362" max="15362" width="9.42578125" bestFit="1" customWidth="1"/>
    <col min="15363" max="15363" width="20.42578125" customWidth="1"/>
    <col min="15364" max="15364" width="12.5703125" customWidth="1"/>
    <col min="15365" max="15365" width="4.85546875" customWidth="1"/>
    <col min="15366" max="15366" width="18.85546875" customWidth="1"/>
    <col min="15367" max="15367" width="28" customWidth="1"/>
    <col min="15368" max="15368" width="22.140625" customWidth="1"/>
    <col min="15369" max="15369" width="13.7109375" customWidth="1"/>
    <col min="15370" max="15370" width="21.28515625" customWidth="1"/>
    <col min="15371" max="15371" width="16.85546875" customWidth="1"/>
    <col min="15373" max="15373" width="14.28515625" bestFit="1" customWidth="1"/>
    <col min="15374" max="15374" width="14.140625" bestFit="1" customWidth="1"/>
    <col min="15615" max="15615" width="14.5703125" customWidth="1"/>
    <col min="15616" max="15616" width="19.85546875" customWidth="1"/>
    <col min="15617" max="15617" width="9.28515625" customWidth="1"/>
    <col min="15618" max="15618" width="9.42578125" bestFit="1" customWidth="1"/>
    <col min="15619" max="15619" width="20.42578125" customWidth="1"/>
    <col min="15620" max="15620" width="12.5703125" customWidth="1"/>
    <col min="15621" max="15621" width="4.85546875" customWidth="1"/>
    <col min="15622" max="15622" width="18.85546875" customWidth="1"/>
    <col min="15623" max="15623" width="28" customWidth="1"/>
    <col min="15624" max="15624" width="22.140625" customWidth="1"/>
    <col min="15625" max="15625" width="13.7109375" customWidth="1"/>
    <col min="15626" max="15626" width="21.28515625" customWidth="1"/>
    <col min="15627" max="15627" width="16.85546875" customWidth="1"/>
    <col min="15629" max="15629" width="14.28515625" bestFit="1" customWidth="1"/>
    <col min="15630" max="15630" width="14.140625" bestFit="1" customWidth="1"/>
    <col min="15871" max="15871" width="14.5703125" customWidth="1"/>
    <col min="15872" max="15872" width="19.85546875" customWidth="1"/>
    <col min="15873" max="15873" width="9.28515625" customWidth="1"/>
    <col min="15874" max="15874" width="9.42578125" bestFit="1" customWidth="1"/>
    <col min="15875" max="15875" width="20.42578125" customWidth="1"/>
    <col min="15876" max="15876" width="12.5703125" customWidth="1"/>
    <col min="15877" max="15877" width="4.85546875" customWidth="1"/>
    <col min="15878" max="15878" width="18.85546875" customWidth="1"/>
    <col min="15879" max="15879" width="28" customWidth="1"/>
    <col min="15880" max="15880" width="22.140625" customWidth="1"/>
    <col min="15881" max="15881" width="13.7109375" customWidth="1"/>
    <col min="15882" max="15882" width="21.28515625" customWidth="1"/>
    <col min="15883" max="15883" width="16.85546875" customWidth="1"/>
    <col min="15885" max="15885" width="14.28515625" bestFit="1" customWidth="1"/>
    <col min="15886" max="15886" width="14.140625" bestFit="1" customWidth="1"/>
    <col min="16127" max="16127" width="14.5703125" customWidth="1"/>
    <col min="16128" max="16128" width="19.85546875" customWidth="1"/>
    <col min="16129" max="16129" width="9.28515625" customWidth="1"/>
    <col min="16130" max="16130" width="9.42578125" bestFit="1" customWidth="1"/>
    <col min="16131" max="16131" width="20.42578125" customWidth="1"/>
    <col min="16132" max="16132" width="12.5703125" customWidth="1"/>
    <col min="16133" max="16133" width="4.85546875" customWidth="1"/>
    <col min="16134" max="16134" width="18.85546875" customWidth="1"/>
    <col min="16135" max="16135" width="28" customWidth="1"/>
    <col min="16136" max="16136" width="22.140625" customWidth="1"/>
    <col min="16137" max="16137" width="13.7109375" customWidth="1"/>
    <col min="16138" max="16138" width="21.28515625" customWidth="1"/>
    <col min="16139" max="16139" width="16.85546875" customWidth="1"/>
    <col min="16141" max="16141" width="14.28515625" bestFit="1" customWidth="1"/>
    <col min="16142" max="16142" width="14.140625" bestFit="1" customWidth="1"/>
  </cols>
  <sheetData>
    <row r="1" spans="1:254" s="1" customFormat="1" ht="16.5" x14ac:dyDescent="0.25">
      <c r="A1" s="21" t="s">
        <v>1</v>
      </c>
      <c r="B1" s="21"/>
      <c r="C1" s="21"/>
      <c r="D1" s="21"/>
      <c r="E1" s="21"/>
      <c r="F1" s="12" t="s">
        <v>7</v>
      </c>
      <c r="G1" s="13" t="s">
        <v>10</v>
      </c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54" s="1" customFormat="1" ht="18.75" x14ac:dyDescent="0.25">
      <c r="A2" s="22" t="s">
        <v>2</v>
      </c>
      <c r="B2" s="22"/>
      <c r="C2" s="22"/>
      <c r="D2" s="22"/>
      <c r="E2" s="22"/>
      <c r="F2" s="12" t="s">
        <v>8</v>
      </c>
      <c r="G2" s="12" t="str">
        <f>VLOOKUP($G$1,List[],2,0)</f>
        <v>Tập đoàn XYZ</v>
      </c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54" s="1" customFormat="1" ht="16.5" x14ac:dyDescent="0.25">
      <c r="F3" s="12" t="s">
        <v>0</v>
      </c>
      <c r="G3" s="12" t="str">
        <f>VLOOKUP($G$1,List[],3,0)</f>
        <v>YYYY</v>
      </c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54" s="1" customFormat="1" ht="20.25" x14ac:dyDescent="0.25">
      <c r="A4" s="23" t="s">
        <v>3</v>
      </c>
      <c r="B4" s="23"/>
      <c r="C4" s="23"/>
      <c r="D4" s="23"/>
      <c r="E4" s="23"/>
      <c r="F4" s="12" t="s">
        <v>17</v>
      </c>
      <c r="G4" s="12" t="str">
        <f>VLOOKUP($G$1,List[],4,0)</f>
        <v>23 Nguyễn Văn Cừ, P. Ninh Xá, TP. Bắc Ninh, tỉnh Bắc Ninh, Việt Nam</v>
      </c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54" s="1" customFormat="1" ht="16.5" x14ac:dyDescent="0.25">
      <c r="F5" s="12" t="s">
        <v>19</v>
      </c>
      <c r="G5" s="12" t="str">
        <f>VLOOKUP($G$1,List[],8,0)</f>
        <v>Bà: Nguyễn Thị Bà</v>
      </c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54" s="1" customFormat="1" ht="18.75" x14ac:dyDescent="0.25">
      <c r="A6" s="29">
        <f>G7</f>
        <v>44562</v>
      </c>
      <c r="B6" s="29"/>
      <c r="C6" s="3"/>
      <c r="D6" s="30">
        <f>G8</f>
        <v>44742</v>
      </c>
      <c r="E6" s="30"/>
      <c r="F6" s="12" t="s">
        <v>20</v>
      </c>
      <c r="G6" s="12" t="str">
        <f>VLOOKUP($G$1,List[],9,0)</f>
        <v>Kế toán trưởng</v>
      </c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54" s="1" customFormat="1" ht="40.5" customHeight="1" x14ac:dyDescent="0.25">
      <c r="A7" s="24" t="str">
        <f>"Tên khách hàng: "&amp;G2</f>
        <v>Tên khách hàng: Tập đoàn XYZ</v>
      </c>
      <c r="B7" s="25"/>
      <c r="C7" s="25"/>
      <c r="D7" s="25"/>
      <c r="E7" s="25"/>
      <c r="F7" s="12" t="s">
        <v>14</v>
      </c>
      <c r="G7" s="14">
        <f>VLOOKUP($G$1,List[],5,0)</f>
        <v>44562</v>
      </c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54" s="1" customFormat="1" ht="46.5" customHeight="1" x14ac:dyDescent="0.25">
      <c r="A8" s="18" t="str">
        <f>"Địa chỉ: "&amp;G4</f>
        <v>Địa chỉ: 23 Nguyễn Văn Cừ, P. Ninh Xá, TP. Bắc Ninh, tỉnh Bắc Ninh, Việt Nam</v>
      </c>
      <c r="B8" s="19"/>
      <c r="C8" s="19"/>
      <c r="D8" s="19"/>
      <c r="E8" s="19"/>
      <c r="F8" s="12" t="s">
        <v>15</v>
      </c>
      <c r="G8" s="14">
        <f>VLOOKUP($G$1,List[],6,0)</f>
        <v>44742</v>
      </c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54" s="1" customFormat="1" ht="18.75" x14ac:dyDescent="0.25">
      <c r="A9" s="3" t="str">
        <f>"Mã số thuế: "&amp;G3</f>
        <v>Mã số thuế: YYYY</v>
      </c>
      <c r="B9" s="3"/>
      <c r="C9" s="3"/>
      <c r="D9" s="3"/>
      <c r="E9" s="3"/>
      <c r="F9" s="12" t="s">
        <v>16</v>
      </c>
      <c r="G9" s="14">
        <f>VLOOKUP($G$1,List[],7,0)</f>
        <v>44757</v>
      </c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54" s="1" customFormat="1" ht="18.75" x14ac:dyDescent="0.25">
      <c r="A10" s="18" t="str">
        <f>"Hôm nay, ngày "&amp;TEXT(G9,"dd/mm/yyy")&amp;" tại công ty TNHH Toàn Cầu Beverage, chúng tôi gồm có:"</f>
        <v>Hôm nay, ngày 15/07/2022 tại công ty TNHH Toàn Cầu Beverage, chúng tôi gồm có:</v>
      </c>
      <c r="B10" s="19"/>
      <c r="C10" s="19"/>
      <c r="D10" s="19"/>
      <c r="E10" s="19"/>
      <c r="F10" s="12" t="s">
        <v>23</v>
      </c>
      <c r="G10" s="15">
        <f>VLOOKUP($G$1,List[],10,0)</f>
        <v>-530000000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54" s="1" customFormat="1" ht="18.75" x14ac:dyDescent="0.25">
      <c r="A11" s="4" t="s">
        <v>46</v>
      </c>
      <c r="B11" s="3"/>
      <c r="C11" s="3"/>
      <c r="D11" s="3"/>
      <c r="E11" s="3"/>
      <c r="F11" s="12" t="s">
        <v>24</v>
      </c>
      <c r="G11" s="15">
        <f>VLOOKUP($G$1,List[],11,0)</f>
        <v>700000000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54" s="1" customFormat="1" ht="21" customHeight="1" x14ac:dyDescent="0.25">
      <c r="A12" s="3" t="s">
        <v>42</v>
      </c>
      <c r="B12" s="3"/>
      <c r="C12" s="3" t="s">
        <v>4</v>
      </c>
      <c r="D12" s="3"/>
      <c r="F12" s="16" t="s">
        <v>32</v>
      </c>
      <c r="G12" s="15">
        <f>VLOOKUP($G$1,List[],12,0)</f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54" s="1" customFormat="1" ht="59.25" customHeight="1" x14ac:dyDescent="0.25">
      <c r="A13" s="26" t="str">
        <f>"II/Đại Diện: "&amp;UPPER(G2)</f>
        <v>II/Đại Diện: TẬP ĐOÀN XYZ</v>
      </c>
      <c r="B13" s="27"/>
      <c r="C13" s="27"/>
      <c r="D13" s="27"/>
      <c r="E13" s="27"/>
      <c r="F13" s="12" t="s">
        <v>25</v>
      </c>
      <c r="G13" s="15">
        <f>VLOOKUP($G$1,List[],13,0)</f>
        <v>800000000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54" s="1" customFormat="1" ht="18.75" x14ac:dyDescent="0.25">
      <c r="A14" s="3" t="str">
        <f>G5</f>
        <v>Bà: Nguyễn Thị Bà</v>
      </c>
      <c r="B14" s="3"/>
      <c r="C14" s="3" t="str">
        <f>"Chức vụ: "&amp;G6</f>
        <v>Chức vụ: Kế toán trưởng</v>
      </c>
      <c r="D14" s="17"/>
      <c r="E14" s="17"/>
      <c r="F14" s="12" t="s">
        <v>29</v>
      </c>
      <c r="G14" s="15">
        <f>VLOOKUP($G$1,List[],14,0)</f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54" s="1" customFormat="1" ht="18.75" x14ac:dyDescent="0.25">
      <c r="A15" s="3" t="s">
        <v>5</v>
      </c>
      <c r="B15" s="3"/>
      <c r="C15" s="3"/>
      <c r="D15" s="3"/>
      <c r="E15" s="3"/>
      <c r="F15" s="12" t="s">
        <v>26</v>
      </c>
      <c r="G15" s="15">
        <f>VLOOKUP($G$1,List[],15,0)</f>
        <v>-630000000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54" s="1" customFormat="1" ht="18.75" x14ac:dyDescent="0.25">
      <c r="A16" s="7" t="str">
        <f>"I - Số dư đầu kỳ: Ngày "&amp;TEXT(G7,"dd/mm/yyy")</f>
        <v>I - Số dư đầu kỳ: Ngày 01/01/2022</v>
      </c>
      <c r="B16" s="7"/>
      <c r="C16" s="7"/>
      <c r="D16" s="4"/>
      <c r="E16" s="4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1" customFormat="1" ht="18.75" x14ac:dyDescent="0.25">
      <c r="A17" s="3"/>
      <c r="B17" s="3" t="str">
        <f>IF(D17&gt;=0,"Dư nợ","Dư có")&amp;" đầu kỳ:"</f>
        <v>Dư có đầu kỳ:</v>
      </c>
      <c r="C17" s="3"/>
      <c r="D17" s="10">
        <f>G10</f>
        <v>-530000000</v>
      </c>
      <c r="E17" s="3" t="s">
        <v>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54" s="1" customFormat="1" ht="18.75" x14ac:dyDescent="0.25">
      <c r="A18" s="4" t="str">
        <f>"II - Phát sinh trong kỳ: Từ ngày "&amp;TEXT(G7,"dd/mm/yyy")&amp;" đến ngày "&amp;TEXT(G8,"dd/mm/yyy")</f>
        <v>II - Phát sinh trong kỳ: Từ ngày 01/01/2022 đến ngày 30/06/2022</v>
      </c>
      <c r="B18" s="4"/>
      <c r="C18" s="4"/>
      <c r="D18" s="4"/>
      <c r="E18" s="4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pans="1:254" s="1" customFormat="1" ht="18.75" x14ac:dyDescent="0.25">
      <c r="A19" s="3"/>
      <c r="B19" s="3" t="s">
        <v>28</v>
      </c>
      <c r="C19" s="3"/>
      <c r="D19" s="10">
        <f>G11</f>
        <v>700000000</v>
      </c>
      <c r="E19" s="3" t="s">
        <v>6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54" s="1" customFormat="1" ht="18.75" x14ac:dyDescent="0.25">
      <c r="A20" s="3"/>
      <c r="B20" s="3" t="s">
        <v>33</v>
      </c>
      <c r="C20" s="3"/>
      <c r="D20" s="10">
        <f>G12</f>
        <v>0</v>
      </c>
      <c r="E20" s="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54" s="1" customFormat="1" ht="18.75" x14ac:dyDescent="0.25">
      <c r="A21" s="3"/>
      <c r="B21" s="3" t="s">
        <v>30</v>
      </c>
      <c r="C21" s="3"/>
      <c r="D21" s="10">
        <f>G13</f>
        <v>800000000</v>
      </c>
      <c r="E21" s="3" t="s">
        <v>6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54" s="1" customFormat="1" ht="18.75" x14ac:dyDescent="0.25">
      <c r="A22" s="3"/>
      <c r="B22" s="3" t="s">
        <v>31</v>
      </c>
      <c r="C22" s="3"/>
      <c r="D22" s="10">
        <f>G14</f>
        <v>0</v>
      </c>
      <c r="E22" s="3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54" s="1" customFormat="1" ht="18.75" x14ac:dyDescent="0.25">
      <c r="A23" s="4" t="s">
        <v>43</v>
      </c>
      <c r="B23" s="4"/>
      <c r="C23" s="4"/>
      <c r="D23" s="11">
        <f>G15</f>
        <v>-630000000</v>
      </c>
      <c r="E23" s="4" t="s">
        <v>6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54" s="1" customFormat="1" ht="65.25" customHeight="1" x14ac:dyDescent="0.25">
      <c r="A24" s="18" t="str">
        <f>"Tính đến ngày "&amp;TEXT(G8,"dd/mm/yyy")&amp;" Công ty TNHH Trung Trần còn "&amp;IF(D23&gt;=0,"nợ ","đặt cọc tại ")&amp;G2&amp;" số tiền là:"</f>
        <v>Tính đến ngày 30/06/2022 Công ty TNHH Trung Trần còn đặt cọc tại Tập đoàn XYZ số tiền là:</v>
      </c>
      <c r="B24" s="19"/>
      <c r="C24" s="19"/>
      <c r="D24" s="19"/>
      <c r="E24" s="19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54" s="1" customFormat="1" ht="18.75" x14ac:dyDescent="0.25">
      <c r="A25" s="4" t="str">
        <f>"Bằng số: "&amp;TEXT(D23,"#,##0")&amp;" VNĐ"</f>
        <v>Bằng số: -630,000,000 VNĐ</v>
      </c>
      <c r="B25" s="5"/>
      <c r="C25" s="4"/>
      <c r="D25" s="5"/>
      <c r="E25" s="6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54" s="1" customFormat="1" ht="36" customHeight="1" x14ac:dyDescent="0.25">
      <c r="A26" s="18" t="str">
        <f>"Bằng chữ: "&amp;_xll.VND(D23)</f>
        <v>Bằng chữ: Âm sáu trăm ba mươi triệu đồng chẵn.</v>
      </c>
      <c r="B26" s="19"/>
      <c r="C26" s="19"/>
      <c r="D26" s="19"/>
      <c r="E26" s="19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54" s="1" customFormat="1" ht="18.75" x14ac:dyDescent="0.25">
      <c r="A27" s="3" t="s">
        <v>27</v>
      </c>
      <c r="B27" s="3"/>
      <c r="C27" s="3"/>
      <c r="D27" s="3"/>
      <c r="E27" s="3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54" s="1" customFormat="1" ht="18.75" x14ac:dyDescent="0.25">
      <c r="A28" s="3"/>
      <c r="B28" s="3"/>
      <c r="C28" s="3"/>
      <c r="D28" s="3"/>
      <c r="E28" s="3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54" s="1" customFormat="1" ht="16.5" customHeight="1" x14ac:dyDescent="0.25">
      <c r="A29" s="20" t="s">
        <v>47</v>
      </c>
      <c r="B29" s="28"/>
      <c r="C29" s="28"/>
      <c r="D29" s="31" t="str">
        <f>UPPER(G2)</f>
        <v>TẬP ĐOÀN XYZ</v>
      </c>
      <c r="E29" s="31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54" ht="66.75" customHeight="1" x14ac:dyDescent="0.25">
      <c r="D30" s="31"/>
      <c r="E30" s="31"/>
    </row>
    <row r="49" ht="36.75" customHeight="1" x14ac:dyDescent="0.25"/>
    <row r="50" ht="37.5" customHeight="1" x14ac:dyDescent="0.25"/>
    <row r="51" ht="23.25" customHeight="1" x14ac:dyDescent="0.25"/>
    <row r="52" ht="35.25" customHeight="1" x14ac:dyDescent="0.25"/>
    <row r="53" ht="17.25" customHeight="1" x14ac:dyDescent="0.25"/>
    <row r="56" ht="39" customHeight="1" x14ac:dyDescent="0.25"/>
    <row r="67" ht="50.25" customHeight="1" x14ac:dyDescent="0.25"/>
    <row r="69" ht="18.75" customHeight="1" x14ac:dyDescent="0.25"/>
    <row r="70" ht="21.75" customHeight="1" x14ac:dyDescent="0.25"/>
  </sheetData>
  <mergeCells count="13">
    <mergeCell ref="A10:E10"/>
    <mergeCell ref="D29:E30"/>
    <mergeCell ref="A1:E1"/>
    <mergeCell ref="A2:E2"/>
    <mergeCell ref="A4:E4"/>
    <mergeCell ref="A7:E7"/>
    <mergeCell ref="A8:E8"/>
    <mergeCell ref="A13:E13"/>
    <mergeCell ref="A24:E24"/>
    <mergeCell ref="A26:E26"/>
    <mergeCell ref="A29:C29"/>
    <mergeCell ref="A6:B6"/>
    <mergeCell ref="D6:E6"/>
  </mergeCells>
  <conditionalFormatting sqref="A6:B6 D6:E6">
    <cfRule type="containsBlanks" dxfId="0" priority="1">
      <formula>LEN(TRIM(A6))=0</formula>
    </cfRule>
  </conditionalFormatting>
  <dataValidations count="1">
    <dataValidation type="list" allowBlank="1" showInputMessage="1" showErrorMessage="1" sqref="G1" xr:uid="{00000000-0002-0000-0000-000000000000}">
      <formula1>INDIRECT("List[Mã KH]")</formula1>
    </dataValidation>
  </dataValidations>
  <pageMargins left="0.7" right="0.7" top="0.75" bottom="0.75" header="0.3" footer="0.3"/>
  <pageSetup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"/>
  <sheetViews>
    <sheetView zoomScale="145" zoomScaleNormal="145" workbookViewId="0">
      <selection activeCell="E7" sqref="E7"/>
    </sheetView>
  </sheetViews>
  <sheetFormatPr defaultRowHeight="15" x14ac:dyDescent="0.25"/>
  <cols>
    <col min="2" max="2" width="12.5703125" bestFit="1" customWidth="1"/>
    <col min="5" max="6" width="11.140625" bestFit="1" customWidth="1"/>
    <col min="7" max="7" width="16" bestFit="1" customWidth="1"/>
    <col min="8" max="8" width="16.85546875" bestFit="1" customWidth="1"/>
    <col min="10" max="10" width="15.5703125" bestFit="1" customWidth="1"/>
    <col min="11" max="11" width="16.7109375" bestFit="1" customWidth="1"/>
    <col min="12" max="12" width="14.28515625" customWidth="1"/>
    <col min="13" max="13" width="16.7109375" bestFit="1" customWidth="1"/>
    <col min="14" max="14" width="14.28515625" customWidth="1"/>
    <col min="15" max="15" width="15.5703125" bestFit="1" customWidth="1"/>
  </cols>
  <sheetData>
    <row r="1" spans="1:15" x14ac:dyDescent="0.25">
      <c r="A1">
        <v>1</v>
      </c>
      <c r="B1">
        <f>A1+1</f>
        <v>2</v>
      </c>
      <c r="C1">
        <f t="shared" ref="C1:O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f t="shared" si="0"/>
        <v>7</v>
      </c>
      <c r="H1">
        <f t="shared" si="0"/>
        <v>8</v>
      </c>
      <c r="I1">
        <f t="shared" si="0"/>
        <v>9</v>
      </c>
      <c r="J1">
        <f t="shared" si="0"/>
        <v>10</v>
      </c>
      <c r="K1">
        <f t="shared" si="0"/>
        <v>11</v>
      </c>
      <c r="L1">
        <f t="shared" si="0"/>
        <v>12</v>
      </c>
      <c r="M1">
        <f t="shared" si="0"/>
        <v>13</v>
      </c>
      <c r="N1">
        <f t="shared" si="0"/>
        <v>14</v>
      </c>
      <c r="O1">
        <f t="shared" si="0"/>
        <v>15</v>
      </c>
    </row>
    <row r="2" spans="1:15" x14ac:dyDescent="0.25">
      <c r="A2" t="s">
        <v>7</v>
      </c>
      <c r="B2" t="s">
        <v>8</v>
      </c>
      <c r="C2" t="s">
        <v>0</v>
      </c>
      <c r="D2" t="s">
        <v>17</v>
      </c>
      <c r="E2" t="s">
        <v>14</v>
      </c>
      <c r="F2" t="s">
        <v>15</v>
      </c>
      <c r="G2" t="s">
        <v>16</v>
      </c>
      <c r="H2" t="s">
        <v>19</v>
      </c>
      <c r="I2" t="s">
        <v>20</v>
      </c>
      <c r="J2" t="s">
        <v>23</v>
      </c>
      <c r="K2" t="s">
        <v>24</v>
      </c>
      <c r="L2" t="s">
        <v>32</v>
      </c>
      <c r="M2" t="s">
        <v>25</v>
      </c>
      <c r="N2" t="s">
        <v>29</v>
      </c>
      <c r="O2" t="s">
        <v>26</v>
      </c>
    </row>
    <row r="3" spans="1:15" x14ac:dyDescent="0.25">
      <c r="A3" t="s">
        <v>9</v>
      </c>
      <c r="B3" t="s">
        <v>44</v>
      </c>
      <c r="C3" t="s">
        <v>12</v>
      </c>
      <c r="D3" t="s">
        <v>45</v>
      </c>
      <c r="E3" s="8">
        <v>44562</v>
      </c>
      <c r="F3" s="8">
        <v>44742</v>
      </c>
      <c r="G3" s="8">
        <v>44757</v>
      </c>
      <c r="H3" t="s">
        <v>40</v>
      </c>
      <c r="I3" t="s">
        <v>21</v>
      </c>
      <c r="J3" s="9">
        <v>1000000000</v>
      </c>
      <c r="K3" s="9">
        <v>3500000000</v>
      </c>
      <c r="L3" s="9">
        <v>60000000</v>
      </c>
      <c r="M3" s="9">
        <v>4000000000</v>
      </c>
      <c r="N3" s="9">
        <v>100000000</v>
      </c>
      <c r="O3" s="9">
        <f>List[[#This Row],[Đầu kỳ]]+List[[#This Row],[Hóa đơn]]-List[[#This Row],[Điều chỉnh giảm]]-List[[#This Row],[Thanh toán]]-List[[#This Row],[Hoàn tiền]]</f>
        <v>340000000</v>
      </c>
    </row>
    <row r="4" spans="1:15" x14ac:dyDescent="0.25">
      <c r="A4" t="s">
        <v>10</v>
      </c>
      <c r="B4" t="s">
        <v>11</v>
      </c>
      <c r="C4" t="s">
        <v>13</v>
      </c>
      <c r="D4" t="s">
        <v>18</v>
      </c>
      <c r="E4" s="8">
        <v>44562</v>
      </c>
      <c r="F4" s="8">
        <v>44742</v>
      </c>
      <c r="G4" s="8">
        <v>44757</v>
      </c>
      <c r="H4" t="s">
        <v>41</v>
      </c>
      <c r="I4" t="s">
        <v>22</v>
      </c>
      <c r="J4" s="9">
        <v>-530000000</v>
      </c>
      <c r="K4" s="9">
        <v>700000000</v>
      </c>
      <c r="L4" s="9">
        <v>0</v>
      </c>
      <c r="M4" s="9">
        <v>800000000</v>
      </c>
      <c r="N4" s="9">
        <v>0</v>
      </c>
      <c r="O4" s="9">
        <f>List[[#This Row],[Đầu kỳ]]+List[[#This Row],[Hóa đơn]]-List[[#This Row],[Điều chỉnh giảm]]-List[[#This Row],[Thanh toán]]-List[[#This Row],[Hoàn tiền]]</f>
        <v>-630000000</v>
      </c>
    </row>
    <row r="5" spans="1:15" x14ac:dyDescent="0.25">
      <c r="A5" t="s">
        <v>34</v>
      </c>
      <c r="B5" t="s">
        <v>35</v>
      </c>
      <c r="C5" t="s">
        <v>36</v>
      </c>
      <c r="D5" t="s">
        <v>37</v>
      </c>
      <c r="E5" s="8">
        <v>44562</v>
      </c>
      <c r="F5" s="8">
        <v>44834</v>
      </c>
      <c r="G5" s="8">
        <v>44762</v>
      </c>
      <c r="H5" t="s">
        <v>39</v>
      </c>
      <c r="I5" t="s">
        <v>38</v>
      </c>
      <c r="J5" s="9">
        <v>50000000000</v>
      </c>
      <c r="K5" s="9">
        <v>120000000000</v>
      </c>
      <c r="L5" s="9">
        <v>2500000000</v>
      </c>
      <c r="M5" s="9">
        <v>140350000000</v>
      </c>
      <c r="N5" s="9">
        <v>150000000</v>
      </c>
      <c r="O5" s="9">
        <f>List[[#This Row],[Đầu kỳ]]+List[[#This Row],[Hóa đơn]]-List[[#This Row],[Điều chỉnh giảm]]-List[[#This Row],[Thanh toán]]-List[[#This Row],[Hoàn tiền]]</f>
        <v>27000000000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Đối chiếu</vt:lpstr>
      <vt:lpstr>Data</vt:lpstr>
      <vt:lpstr>'Đối chiếu'!Print_Area</vt:lpstr>
    </vt:vector>
  </TitlesOfParts>
  <Company>API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trangnt</dc:creator>
  <cp:lastModifiedBy>Trần  Trung</cp:lastModifiedBy>
  <cp:lastPrinted>2023-11-04T05:26:40Z</cp:lastPrinted>
  <dcterms:created xsi:type="dcterms:W3CDTF">2010-10-21T04:13:43Z</dcterms:created>
  <dcterms:modified xsi:type="dcterms:W3CDTF">2023-11-04T05:51:47Z</dcterms:modified>
</cp:coreProperties>
</file>