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48" documentId="13_ncr:1_{0A6865FB-0F6B-4895-A73E-C81D37BA9488}" xr6:coauthVersionLast="47" xr6:coauthVersionMax="47" xr10:uidLastSave="{DDD29F15-E30B-428B-B0A8-E296044EB94A}"/>
  <bookViews>
    <workbookView xWindow="-120" yWindow="-120" windowWidth="20730" windowHeight="11310" xr2:uid="{00000000-000D-0000-FFFF-FFFF00000000}"/>
  </bookViews>
  <sheets>
    <sheet name="Email" sheetId="1" r:id="rId1"/>
    <sheet name="Bacgiang" sheetId="2" r:id="rId2"/>
    <sheet name="Hano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E5" i="1"/>
  <c r="G5" i="1" s="1"/>
  <c r="E4" i="1"/>
  <c r="I4" i="3"/>
  <c r="I5" i="3"/>
  <c r="I6" i="3"/>
  <c r="I7" i="3"/>
  <c r="J7" i="3" s="1"/>
  <c r="I8" i="3"/>
  <c r="I9" i="3"/>
  <c r="I10" i="3"/>
  <c r="J4" i="3"/>
  <c r="J5" i="3"/>
  <c r="J6" i="3"/>
  <c r="J9" i="3"/>
  <c r="J10" i="3"/>
  <c r="E10" i="2"/>
  <c r="H10" i="3"/>
  <c r="E10" i="3"/>
  <c r="H9" i="3"/>
  <c r="E9" i="3"/>
  <c r="H8" i="3"/>
  <c r="J8" i="3" s="1"/>
  <c r="E8" i="3"/>
  <c r="H7" i="3"/>
  <c r="E7" i="3"/>
  <c r="H6" i="3"/>
  <c r="E6" i="3"/>
  <c r="H5" i="3"/>
  <c r="E5" i="3"/>
  <c r="H4" i="3"/>
  <c r="E4" i="3"/>
  <c r="G2" i="3"/>
  <c r="C2" i="3"/>
  <c r="H10" i="2"/>
  <c r="H9" i="2"/>
  <c r="I9" i="2" s="1"/>
  <c r="E9" i="2"/>
  <c r="H8" i="2"/>
  <c r="I8" i="2" s="1"/>
  <c r="E8" i="2"/>
  <c r="H7" i="2"/>
  <c r="E7" i="2"/>
  <c r="H6" i="2"/>
  <c r="I6" i="2" s="1"/>
  <c r="E6" i="2"/>
  <c r="H5" i="2"/>
  <c r="E5" i="2"/>
  <c r="H4" i="2"/>
  <c r="E4" i="2"/>
  <c r="G2" i="2"/>
  <c r="C2" i="2"/>
  <c r="H2" i="2" l="1"/>
  <c r="J9" i="2"/>
  <c r="J6" i="2"/>
  <c r="J8" i="2"/>
  <c r="I5" i="2"/>
  <c r="J5" i="2" s="1"/>
  <c r="I4" i="2"/>
  <c r="J4" i="2" s="1"/>
  <c r="I7" i="2"/>
  <c r="J7" i="2" s="1"/>
  <c r="I10" i="2"/>
  <c r="J10" i="2" s="1"/>
  <c r="H2" i="3"/>
  <c r="C1" i="1" l="1"/>
</calcChain>
</file>

<file path=xl/sharedStrings.xml><?xml version="1.0" encoding="utf-8"?>
<sst xmlns="http://schemas.openxmlformats.org/spreadsheetml/2006/main" count="43" uniqueCount="27">
  <si>
    <t>Cus code</t>
  </si>
  <si>
    <t>Cus name</t>
  </si>
  <si>
    <t>Email</t>
  </si>
  <si>
    <t>Tuần</t>
  </si>
  <si>
    <t>CC</t>
  </si>
  <si>
    <t>Subject</t>
  </si>
  <si>
    <t>Body</t>
  </si>
  <si>
    <t>Dear anh/chị %0A %0A
Em gửi công nợ chi tiết trong tuần như sau:</t>
  </si>
  <si>
    <t>bichnt26@gmail.com</t>
  </si>
  <si>
    <t>Bacgiang</t>
  </si>
  <si>
    <t>Hanoi</t>
  </si>
  <si>
    <t>bichnt26@gmail.com;tran.ngoc.trung.06021992@gmail.com</t>
  </si>
  <si>
    <t>Số HĐ
Inv No.</t>
  </si>
  <si>
    <t>Ngày HĐ
Inv date</t>
  </si>
  <si>
    <t>Số tiền
Amt</t>
  </si>
  <si>
    <t>Hạn TT
Payment term</t>
  </si>
  <si>
    <t>Ngày đến hạn
Duedate</t>
  </si>
  <si>
    <t>Ngày thu tiền
Collection date</t>
  </si>
  <si>
    <t>Số tiền thu
Collection Amt</t>
  </si>
  <si>
    <t>Số tiền còn lại
Remaining Amt</t>
  </si>
  <si>
    <t>Tuổi nợ
Age day</t>
  </si>
  <si>
    <t>Tới hạn trong tuần
Due_in_week</t>
  </si>
  <si>
    <t>tran.ngoc.trung@api.com.vn</t>
  </si>
  <si>
    <t>trungtran06.02@gmail.com</t>
  </si>
  <si>
    <t>Emailto</t>
  </si>
  <si>
    <r>
      <t xml:space="preserve">Dear anh/chị </t>
    </r>
    <r>
      <rPr>
        <sz val="11"/>
        <color theme="9"/>
        <rFont val="Calibri"/>
        <family val="2"/>
        <scheme val="minor"/>
      </rPr>
      <t>%0A %0A</t>
    </r>
    <r>
      <rPr>
        <sz val="11"/>
        <color theme="1"/>
        <rFont val="Calibri"/>
        <family val="2"/>
        <scheme val="minor"/>
      </rPr>
      <t xml:space="preserve">
Em gửi công nợ chi tiết trong tuần như sau:</t>
    </r>
  </si>
  <si>
    <r>
      <t>=HYPERLINK("mailto:"&amp;</t>
    </r>
    <r>
      <rPr>
        <sz val="11"/>
        <color rgb="FF00B050"/>
        <rFont val="Calibri"/>
        <family val="2"/>
        <scheme val="minor"/>
      </rPr>
      <t>C4</t>
    </r>
    <r>
      <rPr>
        <sz val="11"/>
        <color theme="1"/>
        <rFont val="Calibri"/>
        <family val="2"/>
        <scheme val="minor"/>
      </rPr>
      <t>&amp;"?Cc="&amp;</t>
    </r>
    <r>
      <rPr>
        <sz val="11"/>
        <color rgb="FF00B050"/>
        <rFont val="Calibri"/>
        <family val="2"/>
        <scheme val="minor"/>
      </rPr>
      <t>D4</t>
    </r>
    <r>
      <rPr>
        <sz val="11"/>
        <color theme="1"/>
        <rFont val="Calibri"/>
        <family val="2"/>
        <scheme val="minor"/>
      </rPr>
      <t>&amp;"&amp;subject="&amp;</t>
    </r>
    <r>
      <rPr>
        <sz val="11"/>
        <color rgb="FF00B050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>&amp;"&amp;body="&amp;</t>
    </r>
    <r>
      <rPr>
        <sz val="11"/>
        <color rgb="FF00B050"/>
        <rFont val="Calibri"/>
        <family val="2"/>
        <scheme val="minor"/>
      </rPr>
      <t>F4</t>
    </r>
    <r>
      <rPr>
        <sz val="11"/>
        <color theme="1"/>
        <rFont val="Calibri"/>
        <family val="2"/>
        <scheme val="minor"/>
      </rPr>
      <t>,"Mailto")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</si>
</sst>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#&quot; days&quot;"/>
    <numFmt numFmtId="165" formatCode="&quot;INV&quot;00#"/>
    <numFmt numFmtId="166" formatCode="dd\-mm\-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16" fontId="0" fillId="0" borderId="0" xfId="0" applyNumberFormat="1"/>
    <xf numFmtId="16" fontId="0" fillId="2" borderId="0" xfId="0" applyNumberFormat="1" applyFill="1"/>
    <xf numFmtId="0" fontId="0" fillId="0" borderId="0" xfId="0" quotePrefix="1"/>
    <xf numFmtId="0" fontId="1" fillId="0" borderId="0" xfId="0" applyFont="1"/>
    <xf numFmtId="0" fontId="2" fillId="0" borderId="0" xfId="1" quotePrefix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4" fillId="3" borderId="0" xfId="0" applyFont="1" applyFill="1"/>
    <xf numFmtId="41" fontId="0" fillId="0" borderId="0" xfId="2" applyFont="1"/>
    <xf numFmtId="165" fontId="0" fillId="2" borderId="0" xfId="0" applyNumberFormat="1" applyFill="1"/>
    <xf numFmtId="166" fontId="0" fillId="2" borderId="0" xfId="0" applyNumberFormat="1" applyFill="1"/>
    <xf numFmtId="41" fontId="0" fillId="2" borderId="0" xfId="2" applyFont="1" applyFill="1"/>
    <xf numFmtId="41" fontId="0" fillId="0" borderId="0" xfId="2" applyFont="1" applyFill="1"/>
    <xf numFmtId="166" fontId="0" fillId="0" borderId="0" xfId="2" applyNumberFormat="1" applyFont="1"/>
    <xf numFmtId="166" fontId="0" fillId="2" borderId="0" xfId="2" applyNumberFormat="1" applyFont="1" applyFill="1"/>
    <xf numFmtId="0" fontId="2" fillId="2" borderId="0" xfId="1" applyFill="1" applyAlignment="1"/>
    <xf numFmtId="0" fontId="2" fillId="2" borderId="0" xfId="1" applyFill="1"/>
    <xf numFmtId="0" fontId="0" fillId="2" borderId="0" xfId="0" applyFill="1"/>
    <xf numFmtId="0" fontId="0" fillId="0" borderId="0" xfId="0" applyAlignment="1">
      <alignment horizontal="center" vertical="center" wrapText="1"/>
    </xf>
  </cellXfs>
  <cellStyles count="3">
    <cellStyle name="Comma [0] 2" xfId="2" xr:uid="{8F992AC9-52BC-4467-AB96-5BCDDC01D2A2}"/>
    <cellStyle name="Hyperlink" xfId="1" builtinId="8"/>
    <cellStyle name="Normal" xfId="0" builtinId="0"/>
  </cellStyles>
  <dxfs count="20">
    <dxf>
      <numFmt numFmtId="0" formatCode="General"/>
    </dxf>
    <dxf>
      <numFmt numFmtId="0" formatCode="General"/>
    </dxf>
    <dxf>
      <numFmt numFmtId="33" formatCode="_(* #,##0_);_(* \(#,##0\);_(* &quot;-&quot;_);_(@_)"/>
    </dxf>
    <dxf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d\-mm\-yy"/>
      <fill>
        <patternFill patternType="solid">
          <fgColor indexed="64"/>
          <bgColor theme="4" tint="0.59999389629810485"/>
        </patternFill>
      </fill>
    </dxf>
    <dxf>
      <numFmt numFmtId="166" formatCode="dd\-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66" formatCode="dd\-mm\-yy"/>
      <fill>
        <patternFill patternType="solid">
          <fgColor indexed="64"/>
          <bgColor theme="4" tint="0.59999389629810485"/>
        </patternFill>
      </fill>
    </dxf>
    <dxf>
      <numFmt numFmtId="165" formatCode="&quot;INV&quot;00#"/>
      <fill>
        <patternFill patternType="solid">
          <fgColor indexed="64"/>
          <bgColor theme="4" tint="0.59999389629810485"/>
        </patternFill>
      </fill>
    </dxf>
    <dxf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fill>
        <patternFill patternType="solid">
          <fgColor indexed="64"/>
          <bgColor theme="4" tint="0.59999389629810485"/>
        </patternFill>
      </fill>
    </dxf>
    <dxf>
      <numFmt numFmtId="166" formatCode="dd\-mm\-yy"/>
      <fill>
        <patternFill patternType="solid">
          <fgColor indexed="64"/>
          <bgColor theme="4" tint="0.59999389629810485"/>
        </patternFill>
      </fill>
    </dxf>
    <dxf>
      <numFmt numFmtId="166" formatCode="dd\-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66" formatCode="dd\-mm\-yy"/>
      <fill>
        <patternFill patternType="solid">
          <fgColor indexed="64"/>
          <bgColor theme="4" tint="0.59999389629810485"/>
        </patternFill>
      </fill>
    </dxf>
    <dxf>
      <numFmt numFmtId="165" formatCode="&quot;INV&quot;00#"/>
      <fill>
        <patternFill patternType="solid">
          <fgColor indexed="64"/>
          <bgColor theme="4" tint="0.59999389629810485"/>
        </patternFill>
      </fill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9CAB5-2793-4387-B90A-62BAFF445369}" name="Bacgiang" displayName="Bacgiang" ref="A3:J10" totalsRowShown="0" headerRowDxfId="19">
  <autoFilter ref="A3:J10" xr:uid="{9B59CAB5-2793-4387-B90A-62BAFF445369}">
    <filterColumn colId="9">
      <filters>
        <filter val="Nhắc nợ/Remind"/>
      </filters>
    </filterColumn>
  </autoFilter>
  <tableColumns count="10">
    <tableColumn id="1" xr3:uid="{5F38838D-28CF-4669-8F9F-C89BB67C984C}" name="Số HĐ_x000a_Inv No." dataDxfId="18"/>
    <tableColumn id="2" xr3:uid="{D3CCEC5E-2D43-4E57-9B83-FACD84AF552A}" name="Ngày HĐ_x000a_Inv date" dataDxfId="17"/>
    <tableColumn id="3" xr3:uid="{A3C13E9F-4EFC-4E6C-AE84-B34EDA05C11D}" name="Số tiền_x000a_Amt" dataDxfId="16"/>
    <tableColumn id="9" xr3:uid="{6039763F-B481-43A7-93B4-BB071E8A642E}" name="Hạn TT_x000a_Payment term" dataDxfId="15"/>
    <tableColumn id="4" xr3:uid="{8B3546B4-CEAA-43E4-83BE-1F4499FD7255}" name="Ngày đến hạn_x000a_Duedate" dataDxfId="14">
      <calculatedColumnFormula>D4+B4</calculatedColumnFormula>
    </tableColumn>
    <tableColumn id="5" xr3:uid="{110CC2AD-D02C-4496-9339-9AB7C686698A}" name="Ngày thu tiền_x000a_Collection date" dataDxfId="13"/>
    <tableColumn id="6" xr3:uid="{8281D95F-3035-457A-89BA-ED23EEBFA75A}" name="Số tiền thu_x000a_Collection Amt" dataDxfId="12">
      <calculatedColumnFormula>Bacgiang[[#This Row],[Số tiền
Amt]]</calculatedColumnFormula>
    </tableColumn>
    <tableColumn id="7" xr3:uid="{33CFD447-A6E4-4431-BD32-0C4BE9189029}" name="Số tiền còn lại_x000a_Remaining Amt">
      <calculatedColumnFormula>C4-G4</calculatedColumnFormula>
    </tableColumn>
    <tableColumn id="8" xr3:uid="{570FD3A5-EE7C-4AC5-B2BE-C9919A04C474}" name="Tuổi nợ_x000a_Age day" dataDxfId="11">
      <calculatedColumnFormula>IF(H4&gt;0,Email!$B$1-E4,0)</calculatedColumnFormula>
    </tableColumn>
    <tableColumn id="10" xr3:uid="{216A20D5-14B7-466B-B33F-C34FD52165F8}" name="Tới hạn trong tuần_x000a_Due_in_week" dataDxfId="0">
      <calculatedColumnFormula>IF(AND(H4&gt;0,I4&gt;-7),"Nhắc nợ/Remind","")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CA86EB-2A9D-4610-BC80-DC0DCB019190}" name="Hanoi" displayName="Hanoi" ref="A3:J10" totalsRowShown="0" headerRowDxfId="10">
  <sortState xmlns:xlrd2="http://schemas.microsoft.com/office/spreadsheetml/2017/richdata2" ref="A4:I10">
    <sortCondition ref="B4:B10"/>
  </sortState>
  <tableColumns count="10">
    <tableColumn id="1" xr3:uid="{72F7FEF3-934D-452A-8A7A-98ABAB546A91}" name="Số HĐ_x000a_Inv No." dataDxfId="9"/>
    <tableColumn id="2" xr3:uid="{3B2026E3-54EB-4508-A284-FC38CEA3825C}" name="Ngày HĐ_x000a_Inv date" dataDxfId="8"/>
    <tableColumn id="3" xr3:uid="{FA982FD6-B220-4266-9A61-2D46538D59E2}" name="Số tiền_x000a_Amt" dataDxfId="7"/>
    <tableColumn id="9" xr3:uid="{4CE11046-D5CD-4CF9-9D18-05958BCDF457}" name="Hạn TT_x000a_Payment term" dataDxfId="6"/>
    <tableColumn id="4" xr3:uid="{16FE483A-93E7-49F5-9B44-0D6F19B56FA5}" name="Ngày đến hạn_x000a_Duedate" dataDxfId="5">
      <calculatedColumnFormula>D4+B4</calculatedColumnFormula>
    </tableColumn>
    <tableColumn id="5" xr3:uid="{F1E31769-351F-439B-A79A-D16740BF2782}" name="Ngày thu tiền_x000a_Collection date" dataDxfId="4"/>
    <tableColumn id="6" xr3:uid="{BE82A185-EDEA-4ECA-8162-2378195B1B73}" name="Số tiền thu_x000a_Collection Amt" dataDxfId="3"/>
    <tableColumn id="7" xr3:uid="{E757B710-2F1E-4273-87E5-79F74547AB3D}" name="Số tiền còn lại_x000a_Remaining Amt">
      <calculatedColumnFormula>C4-G4</calculatedColumnFormula>
    </tableColumn>
    <tableColumn id="8" xr3:uid="{34715033-F46B-48A9-8559-CD4454EF9198}" name="Tuổi nợ_x000a_Age day" dataDxfId="2">
      <calculatedColumnFormula>IF(H4&gt;0,Email!$B$1-E4,0)</calculatedColumnFormula>
    </tableColumn>
    <tableColumn id="10" xr3:uid="{35A926DC-B14E-4437-80E9-AEC4E5C9E1CF}" name="Tới hạn trong tuần_x000a_Due_in_week" dataDxfId="1">
      <calculatedColumnFormula>IF(AND(H4&gt;0,I4&gt;-7),"Nhắc nợ/Remind","")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ngtran06.02@gmail.com" TargetMode="External"/><Relationship Id="rId2" Type="http://schemas.openxmlformats.org/officeDocument/2006/relationships/hyperlink" Target="mailto:bichnt26@gmail.com" TargetMode="External"/><Relationship Id="rId1" Type="http://schemas.openxmlformats.org/officeDocument/2006/relationships/hyperlink" Target="mailto:tran.ngoc.trung@api.com.v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ichnt26@gmail.com;tran.ngoc.trung.0602199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topLeftCell="A3" zoomScale="160" zoomScaleNormal="160" workbookViewId="0">
      <selection activeCell="F8" sqref="F8"/>
    </sheetView>
  </sheetViews>
  <sheetFormatPr defaultRowHeight="15" x14ac:dyDescent="0.25"/>
  <cols>
    <col min="2" max="2" width="9.7109375" customWidth="1"/>
    <col min="3" max="3" width="8.28515625" customWidth="1"/>
    <col min="4" max="4" width="5.85546875" customWidth="1"/>
    <col min="5" max="5" width="8.140625" customWidth="1"/>
    <col min="6" max="6" width="7.140625" customWidth="1"/>
    <col min="7" max="7" width="7.7109375" bestFit="1" customWidth="1"/>
  </cols>
  <sheetData>
    <row r="1" spans="1:8" x14ac:dyDescent="0.25">
      <c r="A1" t="s">
        <v>3</v>
      </c>
      <c r="B1" s="2">
        <v>45257</v>
      </c>
      <c r="C1" s="1">
        <f>B1+6</f>
        <v>45263</v>
      </c>
      <c r="D1" s="1"/>
    </row>
    <row r="2" spans="1:8" x14ac:dyDescent="0.25">
      <c r="C2" s="3"/>
    </row>
    <row r="3" spans="1:8" x14ac:dyDescent="0.25">
      <c r="A3" s="4" t="s">
        <v>0</v>
      </c>
      <c r="B3" s="4" t="s">
        <v>1</v>
      </c>
      <c r="C3" s="4" t="s">
        <v>2</v>
      </c>
      <c r="D3" s="4" t="s">
        <v>4</v>
      </c>
      <c r="E3" s="4" t="s">
        <v>5</v>
      </c>
      <c r="F3" s="4" t="s">
        <v>6</v>
      </c>
      <c r="G3" s="4" t="s">
        <v>24</v>
      </c>
    </row>
    <row r="4" spans="1:8" x14ac:dyDescent="0.25">
      <c r="A4" s="18" t="s">
        <v>9</v>
      </c>
      <c r="B4" s="18" t="s">
        <v>9</v>
      </c>
      <c r="C4" s="16" t="s">
        <v>22</v>
      </c>
      <c r="D4" s="16" t="s">
        <v>23</v>
      </c>
      <c r="E4" t="str">
        <f>"Công nợ trong tuần_"&amp;A4&amp;"_"&amp;TEXT($B$1,"dd/mm/yy")&amp;"-"&amp;TEXT($C$1,"dd/mm/yy")</f>
        <v>Công nợ trong tuần_Bacgiang_27/11/23-03/12/23</v>
      </c>
      <c r="F4" s="6" t="s">
        <v>25</v>
      </c>
      <c r="G4" s="5" t="str">
        <f>HYPERLINK("mailto:"&amp;C4&amp;"?Cc="&amp;D4&amp;"&amp;subject="&amp;E4&amp;"&amp;body="&amp;F4,"Mailto")</f>
        <v>Mailto</v>
      </c>
      <c r="H4" s="3" t="s">
        <v>26</v>
      </c>
    </row>
    <row r="5" spans="1:8" x14ac:dyDescent="0.25">
      <c r="A5" s="18" t="s">
        <v>10</v>
      </c>
      <c r="B5" s="18" t="s">
        <v>10</v>
      </c>
      <c r="C5" s="17" t="s">
        <v>8</v>
      </c>
      <c r="D5" s="17" t="s">
        <v>11</v>
      </c>
      <c r="E5" t="str">
        <f>"Công nợ trong tuần_"&amp;A5&amp;"_"&amp;TEXT($B$1,"dd/mm/yy")&amp;"-"&amp;TEXT($C$1,"dd/mm/yy")</f>
        <v>Công nợ trong tuần_Hanoi_27/11/23-03/12/23</v>
      </c>
      <c r="F5" s="6" t="s">
        <v>7</v>
      </c>
      <c r="G5" s="5" t="str">
        <f t="shared" ref="G4:G5" si="0">HYPERLINK("mailto:"&amp;C5&amp;"?Cc="&amp;D5&amp;"&amp;subject="&amp;E5&amp;"&amp;body="&amp;F5,"Gửi thư")</f>
        <v>Gửi thư</v>
      </c>
    </row>
  </sheetData>
  <hyperlinks>
    <hyperlink ref="C4" r:id="rId1" xr:uid="{00000000-0004-0000-0000-000000000000}"/>
    <hyperlink ref="C5" r:id="rId2" xr:uid="{00000000-0004-0000-0000-000002000000}"/>
    <hyperlink ref="D4" r:id="rId3" xr:uid="{89B5E5F9-1AA4-467A-9A23-8C9783E85345}"/>
    <hyperlink ref="D5" r:id="rId4" xr:uid="{62265BB5-9AC2-4D3D-9207-6D86640F321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EC47-B900-44EC-89CC-952AD7598EBE}">
  <dimension ref="A1:J10"/>
  <sheetViews>
    <sheetView zoomScale="115" zoomScaleNormal="115" workbookViewId="0">
      <selection activeCell="J3" sqref="A3:J10"/>
    </sheetView>
  </sheetViews>
  <sheetFormatPr defaultRowHeight="15" x14ac:dyDescent="0.25"/>
  <cols>
    <col min="1" max="1" width="11.85546875" bestFit="1" customWidth="1"/>
    <col min="2" max="2" width="12.7109375" bestFit="1" customWidth="1"/>
    <col min="3" max="3" width="14.85546875" bestFit="1" customWidth="1"/>
    <col min="4" max="4" width="14" customWidth="1"/>
    <col min="5" max="5" width="13.140625" bestFit="1" customWidth="1"/>
    <col min="6" max="6" width="19.140625" bestFit="1" customWidth="1"/>
    <col min="7" max="7" width="18.85546875" bestFit="1" customWidth="1"/>
    <col min="8" max="8" width="19.28515625" bestFit="1" customWidth="1"/>
    <col min="9" max="9" width="13.28515625" bestFit="1" customWidth="1"/>
    <col min="10" max="10" width="17.85546875" bestFit="1" customWidth="1"/>
    <col min="11" max="11" width="11.140625" bestFit="1" customWidth="1"/>
    <col min="12" max="12" width="11.28515625" bestFit="1" customWidth="1"/>
  </cols>
  <sheetData>
    <row r="1" spans="1:10" x14ac:dyDescent="0.25">
      <c r="B1" s="7"/>
      <c r="F1" s="8" t="s">
        <v>1</v>
      </c>
      <c r="G1" s="8" t="s">
        <v>9</v>
      </c>
    </row>
    <row r="2" spans="1:10" x14ac:dyDescent="0.25">
      <c r="C2" s="9">
        <f>SUBTOTAL(9,Bacgiang[Số tiền
Amt])</f>
        <v>355</v>
      </c>
      <c r="D2" s="9"/>
      <c r="E2" s="9"/>
      <c r="F2" s="9"/>
      <c r="G2" s="9">
        <f>SUBTOTAL(9,Bacgiang[Số tiền thu
Collection Amt])</f>
        <v>0</v>
      </c>
      <c r="H2" s="9">
        <f>SUBTOTAL(9,Bacgiang[Số tiền còn lại
Remaining Amt])</f>
        <v>355</v>
      </c>
    </row>
    <row r="3" spans="1:10" ht="30" x14ac:dyDescent="0.25">
      <c r="A3" s="19" t="s">
        <v>12</v>
      </c>
      <c r="B3" s="19" t="s">
        <v>13</v>
      </c>
      <c r="C3" s="19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</row>
    <row r="4" spans="1:10" hidden="1" x14ac:dyDescent="0.25">
      <c r="A4" s="10">
        <v>2</v>
      </c>
      <c r="B4" s="11">
        <v>44998</v>
      </c>
      <c r="C4" s="12">
        <v>121</v>
      </c>
      <c r="D4" s="13">
        <v>30</v>
      </c>
      <c r="E4" s="14">
        <f t="shared" ref="E4:E9" si="0">D4+B4</f>
        <v>45028</v>
      </c>
      <c r="F4" s="11">
        <v>45028</v>
      </c>
      <c r="G4" s="12">
        <v>121</v>
      </c>
      <c r="H4" s="9">
        <f t="shared" ref="H4:H10" si="1">C4-G4</f>
        <v>0</v>
      </c>
      <c r="I4" s="9">
        <f>IF(H4&gt;0,Email!$B$1-E4,0)</f>
        <v>0</v>
      </c>
      <c r="J4" t="str">
        <f t="shared" ref="J4:J10" si="2">IF(AND(H4&gt;0,I4&gt;-7),"Nhắc nợ/Remind","")</f>
        <v/>
      </c>
    </row>
    <row r="5" spans="1:10" hidden="1" x14ac:dyDescent="0.25">
      <c r="A5" s="10">
        <v>3</v>
      </c>
      <c r="B5" s="11">
        <v>45002</v>
      </c>
      <c r="C5" s="12">
        <v>104</v>
      </c>
      <c r="D5" s="13">
        <v>30</v>
      </c>
      <c r="E5" s="14">
        <f t="shared" si="0"/>
        <v>45032</v>
      </c>
      <c r="F5" s="11">
        <v>45032</v>
      </c>
      <c r="G5" s="12">
        <v>104</v>
      </c>
      <c r="H5" s="9">
        <f t="shared" si="1"/>
        <v>0</v>
      </c>
      <c r="I5" s="9">
        <f>IF(H5&gt;0,Email!$B$1-E5,0)</f>
        <v>0</v>
      </c>
      <c r="J5" t="str">
        <f t="shared" si="2"/>
        <v/>
      </c>
    </row>
    <row r="6" spans="1:10" hidden="1" x14ac:dyDescent="0.25">
      <c r="A6" s="10">
        <v>5</v>
      </c>
      <c r="B6" s="11">
        <v>45030</v>
      </c>
      <c r="C6" s="12">
        <v>181</v>
      </c>
      <c r="D6" s="13">
        <v>30</v>
      </c>
      <c r="E6" s="14">
        <f t="shared" si="0"/>
        <v>45060</v>
      </c>
      <c r="F6" s="11">
        <v>45060</v>
      </c>
      <c r="G6" s="12">
        <v>181</v>
      </c>
      <c r="H6" s="9">
        <f t="shared" si="1"/>
        <v>0</v>
      </c>
      <c r="I6" s="9">
        <f>IF(H6&gt;0,Email!$B$1-E6,0)</f>
        <v>0</v>
      </c>
      <c r="J6" t="str">
        <f t="shared" si="2"/>
        <v/>
      </c>
    </row>
    <row r="7" spans="1:10" hidden="1" x14ac:dyDescent="0.25">
      <c r="A7" s="10">
        <v>6</v>
      </c>
      <c r="B7" s="11">
        <v>45080</v>
      </c>
      <c r="C7" s="12">
        <v>136</v>
      </c>
      <c r="D7" s="13">
        <v>30</v>
      </c>
      <c r="E7" s="14">
        <f t="shared" si="0"/>
        <v>45110</v>
      </c>
      <c r="F7" s="11">
        <v>45110</v>
      </c>
      <c r="G7" s="12">
        <v>136</v>
      </c>
      <c r="H7" s="9">
        <f t="shared" si="1"/>
        <v>0</v>
      </c>
      <c r="I7" s="9">
        <f>IF(H7&gt;0,Email!$B$1-E7,0)</f>
        <v>0</v>
      </c>
      <c r="J7" t="str">
        <f t="shared" si="2"/>
        <v/>
      </c>
    </row>
    <row r="8" spans="1:10" x14ac:dyDescent="0.25">
      <c r="A8" s="10">
        <v>4</v>
      </c>
      <c r="B8" s="11">
        <v>45139</v>
      </c>
      <c r="C8" s="12">
        <v>168</v>
      </c>
      <c r="D8" s="13">
        <v>30</v>
      </c>
      <c r="E8" s="14">
        <f t="shared" si="0"/>
        <v>45169</v>
      </c>
      <c r="F8" s="11"/>
      <c r="G8" s="12"/>
      <c r="H8" s="9">
        <f t="shared" si="1"/>
        <v>168</v>
      </c>
      <c r="I8" s="9">
        <f>IF(H8&gt;0,Email!$B$1-E8,0)</f>
        <v>88</v>
      </c>
      <c r="J8" t="str">
        <f t="shared" si="2"/>
        <v>Nhắc nợ/Remind</v>
      </c>
    </row>
    <row r="9" spans="1:10" hidden="1" x14ac:dyDescent="0.25">
      <c r="A9" s="10">
        <v>7</v>
      </c>
      <c r="B9" s="11">
        <v>45152</v>
      </c>
      <c r="C9" s="12">
        <v>112</v>
      </c>
      <c r="D9" s="13">
        <v>30</v>
      </c>
      <c r="E9" s="14">
        <f t="shared" si="0"/>
        <v>45182</v>
      </c>
      <c r="F9" s="11">
        <v>45182</v>
      </c>
      <c r="G9" s="12">
        <v>112</v>
      </c>
      <c r="H9" s="9">
        <f t="shared" si="1"/>
        <v>0</v>
      </c>
      <c r="I9" s="9">
        <f>IF(H9&gt;0,Email!$B$1-E9,0)</f>
        <v>0</v>
      </c>
      <c r="J9" t="str">
        <f t="shared" si="2"/>
        <v/>
      </c>
    </row>
    <row r="10" spans="1:10" x14ac:dyDescent="0.25">
      <c r="A10" s="10">
        <v>1</v>
      </c>
      <c r="B10" s="11">
        <v>45228</v>
      </c>
      <c r="C10" s="12">
        <v>187</v>
      </c>
      <c r="D10" s="13">
        <v>35</v>
      </c>
      <c r="E10" s="14">
        <f>D10+B10</f>
        <v>45263</v>
      </c>
      <c r="F10" s="11"/>
      <c r="G10" s="12"/>
      <c r="H10" s="9">
        <f t="shared" si="1"/>
        <v>187</v>
      </c>
      <c r="I10" s="9">
        <f>IF(H10&gt;0,Email!$B$1-E10,0)</f>
        <v>-6</v>
      </c>
      <c r="J10" t="str">
        <f t="shared" si="2"/>
        <v>Nhắc nợ/Remind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2960-16D2-49DC-94E1-E650A88E35FE}">
  <dimension ref="A1:J10"/>
  <sheetViews>
    <sheetView zoomScale="115" zoomScaleNormal="115" workbookViewId="0">
      <selection activeCell="C2" sqref="C2"/>
    </sheetView>
  </sheetViews>
  <sheetFormatPr defaultRowHeight="15" x14ac:dyDescent="0.25"/>
  <cols>
    <col min="1" max="1" width="8.85546875" customWidth="1"/>
    <col min="2" max="2" width="11.28515625" customWidth="1"/>
    <col min="3" max="3" width="9.140625" customWidth="1"/>
    <col min="4" max="4" width="16.140625" customWidth="1"/>
    <col min="5" max="5" width="14.7109375" customWidth="1"/>
    <col min="6" max="6" width="14.5703125" bestFit="1" customWidth="1"/>
    <col min="7" max="7" width="14.28515625" bestFit="1" customWidth="1"/>
    <col min="8" max="8" width="14.7109375" bestFit="1" customWidth="1"/>
    <col min="9" max="9" width="8" bestFit="1" customWidth="1"/>
    <col min="10" max="10" width="18.42578125" customWidth="1"/>
  </cols>
  <sheetData>
    <row r="1" spans="1:10" x14ac:dyDescent="0.25">
      <c r="B1" s="7"/>
      <c r="F1" s="8" t="s">
        <v>1</v>
      </c>
      <c r="G1" s="8" t="s">
        <v>10</v>
      </c>
    </row>
    <row r="2" spans="1:10" x14ac:dyDescent="0.25">
      <c r="C2" s="9">
        <f>SUBTOTAL(9,Hanoi[Số tiền
Amt])</f>
        <v>3394</v>
      </c>
      <c r="D2" s="9"/>
      <c r="E2" s="9"/>
      <c r="F2" s="9"/>
      <c r="G2" s="9">
        <f>SUBTOTAL(9,Hanoi[Số tiền thu
Collection Amt])</f>
        <v>2219</v>
      </c>
      <c r="H2" s="9">
        <f>SUBTOTAL(9,Hanoi[Số tiền còn lại
Remaining Amt])</f>
        <v>1175</v>
      </c>
    </row>
    <row r="3" spans="1:10" ht="30" x14ac:dyDescent="0.25">
      <c r="A3" s="19" t="s">
        <v>12</v>
      </c>
      <c r="B3" s="19" t="s">
        <v>13</v>
      </c>
      <c r="C3" s="19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</row>
    <row r="4" spans="1:10" x14ac:dyDescent="0.25">
      <c r="A4" s="10">
        <v>55</v>
      </c>
      <c r="B4" s="15">
        <v>44944</v>
      </c>
      <c r="C4" s="12">
        <v>587</v>
      </c>
      <c r="D4" s="13">
        <v>60</v>
      </c>
      <c r="E4" s="14">
        <f t="shared" ref="E4:E10" si="0">D4+B4</f>
        <v>45004</v>
      </c>
      <c r="F4" s="15">
        <v>44989</v>
      </c>
      <c r="G4" s="12">
        <v>587</v>
      </c>
      <c r="H4" s="9">
        <f t="shared" ref="H4:H10" si="1">C4-G4</f>
        <v>0</v>
      </c>
      <c r="I4" s="9">
        <f>IF(H4&gt;0,Email!$B$1-E4,0)</f>
        <v>0</v>
      </c>
      <c r="J4" t="str">
        <f t="shared" ref="J4:J10" si="2">IF(AND(H4&gt;0,I4&gt;-7),"Nhắc nợ/Remind","")</f>
        <v/>
      </c>
    </row>
    <row r="5" spans="1:10" x14ac:dyDescent="0.25">
      <c r="A5" s="10">
        <v>5</v>
      </c>
      <c r="B5" s="15">
        <v>44987</v>
      </c>
      <c r="C5" s="12">
        <v>190</v>
      </c>
      <c r="D5" s="13">
        <v>60</v>
      </c>
      <c r="E5" s="14">
        <f t="shared" si="0"/>
        <v>45047</v>
      </c>
      <c r="F5" s="15">
        <v>45032</v>
      </c>
      <c r="G5" s="12">
        <v>190</v>
      </c>
      <c r="H5" s="9">
        <f t="shared" si="1"/>
        <v>0</v>
      </c>
      <c r="I5" s="9">
        <f>IF(H5&gt;0,Email!$B$1-E5,0)</f>
        <v>0</v>
      </c>
      <c r="J5" t="str">
        <f t="shared" si="2"/>
        <v/>
      </c>
    </row>
    <row r="6" spans="1:10" x14ac:dyDescent="0.25">
      <c r="A6" s="10">
        <v>53</v>
      </c>
      <c r="B6" s="15">
        <v>44993</v>
      </c>
      <c r="C6" s="12">
        <v>484</v>
      </c>
      <c r="D6" s="13">
        <v>60</v>
      </c>
      <c r="E6" s="14">
        <f t="shared" si="0"/>
        <v>45053</v>
      </c>
      <c r="F6" s="15">
        <v>45038</v>
      </c>
      <c r="G6" s="12">
        <v>484</v>
      </c>
      <c r="H6" s="9">
        <f t="shared" si="1"/>
        <v>0</v>
      </c>
      <c r="I6" s="9">
        <f>IF(H6&gt;0,Email!$B$1-E6,0)</f>
        <v>0</v>
      </c>
      <c r="J6" t="str">
        <f t="shared" si="2"/>
        <v/>
      </c>
    </row>
    <row r="7" spans="1:10" x14ac:dyDescent="0.25">
      <c r="A7" s="10">
        <v>86</v>
      </c>
      <c r="B7" s="15">
        <v>45050</v>
      </c>
      <c r="C7" s="12">
        <v>958</v>
      </c>
      <c r="D7" s="13">
        <v>60</v>
      </c>
      <c r="E7" s="14">
        <f t="shared" si="0"/>
        <v>45110</v>
      </c>
      <c r="F7" s="15">
        <v>45095</v>
      </c>
      <c r="G7" s="12">
        <v>958</v>
      </c>
      <c r="H7" s="9">
        <f t="shared" si="1"/>
        <v>0</v>
      </c>
      <c r="I7" s="9">
        <f>IF(H7&gt;0,Email!$B$1-E7,0)</f>
        <v>0</v>
      </c>
      <c r="J7" t="str">
        <f t="shared" si="2"/>
        <v/>
      </c>
    </row>
    <row r="8" spans="1:10" x14ac:dyDescent="0.25">
      <c r="A8" s="10">
        <v>29</v>
      </c>
      <c r="B8" s="15">
        <v>45070</v>
      </c>
      <c r="C8" s="12">
        <v>859</v>
      </c>
      <c r="D8" s="13">
        <v>60</v>
      </c>
      <c r="E8" s="14">
        <f t="shared" si="0"/>
        <v>45130</v>
      </c>
      <c r="F8" s="15"/>
      <c r="G8" s="12"/>
      <c r="H8" s="9">
        <f t="shared" si="1"/>
        <v>859</v>
      </c>
      <c r="I8" s="9">
        <f>IF(H8&gt;0,Email!$B$1-E8,0)</f>
        <v>127</v>
      </c>
      <c r="J8" t="str">
        <f t="shared" si="2"/>
        <v>Nhắc nợ/Remind</v>
      </c>
    </row>
    <row r="9" spans="1:10" x14ac:dyDescent="0.25">
      <c r="A9" s="10">
        <v>34</v>
      </c>
      <c r="B9" s="15">
        <v>45134</v>
      </c>
      <c r="C9" s="12">
        <v>146</v>
      </c>
      <c r="D9" s="13">
        <v>60</v>
      </c>
      <c r="E9" s="14">
        <f t="shared" si="0"/>
        <v>45194</v>
      </c>
      <c r="F9" s="15"/>
      <c r="G9" s="12"/>
      <c r="H9" s="9">
        <f t="shared" si="1"/>
        <v>146</v>
      </c>
      <c r="I9" s="9">
        <f>IF(H9&gt;0,Email!$B$1-E9,0)</f>
        <v>63</v>
      </c>
      <c r="J9" t="str">
        <f t="shared" si="2"/>
        <v>Nhắc nợ/Remind</v>
      </c>
    </row>
    <row r="10" spans="1:10" x14ac:dyDescent="0.25">
      <c r="A10" s="10">
        <v>82</v>
      </c>
      <c r="B10" s="15">
        <v>45200</v>
      </c>
      <c r="C10" s="12">
        <v>170</v>
      </c>
      <c r="D10" s="13">
        <v>60</v>
      </c>
      <c r="E10" s="14">
        <f t="shared" si="0"/>
        <v>45260</v>
      </c>
      <c r="F10" s="15"/>
      <c r="G10" s="12"/>
      <c r="H10" s="9">
        <f t="shared" si="1"/>
        <v>170</v>
      </c>
      <c r="I10" s="9">
        <f>IF(H10&gt;0,Email!$B$1-E10,0)</f>
        <v>-3</v>
      </c>
      <c r="J10" t="str">
        <f t="shared" si="2"/>
        <v>Nhắc nợ/Remind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Email</vt:lpstr>
      <vt:lpstr>Bacgiang</vt:lpstr>
      <vt:lpstr>Hanoi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2023-11-25T03:15:58Z</dcterms:modified>
</cp:coreProperties>
</file>